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580" windowHeight="5850" tabRatio="712" firstSheet="8" activeTab="12"/>
  </bookViews>
  <sheets>
    <sheet name="DATOS" sheetId="1" r:id="rId1"/>
    <sheet name="CONDICIONES" sheetId="2" r:id="rId2"/>
    <sheet name="FLUJO MENSUAL" sheetId="3" r:id="rId3"/>
    <sheet name="FLUJO ANUAL" sheetId="4" r:id="rId4"/>
    <sheet name="PAGOS MENSUALES" sheetId="5" r:id="rId5"/>
    <sheet name="PAGOS ANUALES" sheetId="6" r:id="rId6"/>
    <sheet name="PAGOS A PROVINCIA U OTROS" sheetId="7" r:id="rId7"/>
    <sheet name="RETENCIONES PARTICIPACIÓN" sheetId="8" r:id="rId8"/>
    <sheet name="STOCK X ORIGEN" sheetId="9" r:id="rId9"/>
    <sheet name="STOCK DESAG. X MUN" sheetId="10" r:id="rId10"/>
    <sheet name="STOCK x MUNICIPIO" sheetId="11" r:id="rId11"/>
    <sheet name="STOCK X TIPO DEUDA" sheetId="12" r:id="rId12"/>
    <sheet name="COMPARATIVA 2011-2015" sheetId="13" r:id="rId13"/>
  </sheets>
  <definedNames>
    <definedName name="_xlnm.Print_Area" localSheetId="12">'COMPARATIVA 2011-2015'!$A$1:$L$64</definedName>
    <definedName name="_xlnm.Print_Area" localSheetId="3">'FLUJO ANUAL'!$A$11:$AS$90</definedName>
    <definedName name="_xlnm.Print_Area" localSheetId="2">'FLUJO MENSUAL'!$A$1:$AC$233</definedName>
    <definedName name="_xlnm.Print_Area" localSheetId="6">'PAGOS A PROVINCIA U OTROS'!$A$1:$H$73</definedName>
    <definedName name="_xlnm.Print_Area" localSheetId="5">'PAGOS ANUALES'!$A$1:$AE$89</definedName>
    <definedName name="_xlnm.Print_Area" localSheetId="4">'PAGOS MENSUALES'!$A$1:$AC$85</definedName>
    <definedName name="_xlnm.Print_Area" localSheetId="7">'RETENCIONES PARTICIPACIÓN'!$B$7:$H$79</definedName>
    <definedName name="_xlnm.Print_Area" localSheetId="9">'STOCK DESAG. X MUN'!$A$1:$K$81</definedName>
    <definedName name="_xlnm.Print_Area" localSheetId="10">'STOCK x MUNICIPIO'!$A$1:$M$65</definedName>
    <definedName name="_xlnm.Print_Area" localSheetId="8">'STOCK X ORIGEN'!$A$1:$K$96</definedName>
    <definedName name="_xlnm.Print_Area" localSheetId="11">'STOCK X TIPO DEUDA'!$A$1:$L$76</definedName>
    <definedName name="_xlnm.Print_Titles" localSheetId="3">'FLUJO ANUAL'!$A:$A,'FLUJO ANUAL'!$1:$10</definedName>
    <definedName name="_xlnm.Print_Titles" localSheetId="2">'FLUJO MENSUAL'!$A:$A,'FLUJO MENSUAL'!$1:$10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S45" authorId="0">
      <text>
        <r>
          <rPr>
            <b/>
            <sz val="9"/>
            <rFont val="Tahoma"/>
            <family val="2"/>
          </rPr>
          <t xml:space="preserve">Hay un adicional en febrero 2014 que vence el 20-febrero-2019
</t>
        </r>
      </text>
    </comment>
  </commentList>
</comments>
</file>

<file path=xl/sharedStrings.xml><?xml version="1.0" encoding="utf-8"?>
<sst xmlns="http://schemas.openxmlformats.org/spreadsheetml/2006/main" count="2887" uniqueCount="547">
  <si>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</si>
  <si>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</si>
  <si>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</si>
  <si>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</si>
  <si>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</si>
  <si>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</si>
  <si>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</si>
  <si>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</si>
  <si>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</si>
  <si>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</si>
  <si>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</si>
  <si>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</si>
  <si>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</si>
  <si>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</si>
  <si>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</si>
  <si>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</si>
  <si>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Nº 2175/07</t>
  </si>
  <si>
    <t>Nº 1088/07</t>
  </si>
  <si>
    <t>Nº 1022/07</t>
  </si>
  <si>
    <t>Guaymallén</t>
  </si>
  <si>
    <t>DECRETO</t>
  </si>
  <si>
    <t>FECHA CONVENIO</t>
  </si>
  <si>
    <t>MUNICIPALIDAD</t>
  </si>
  <si>
    <t>Nº 2375/06</t>
  </si>
  <si>
    <t>Nº 2651/07</t>
  </si>
  <si>
    <t>Nº 2746/07</t>
  </si>
  <si>
    <t>Nº 2679/07</t>
  </si>
  <si>
    <t>Nº 2678/07</t>
  </si>
  <si>
    <t>Nº 3105/07</t>
  </si>
  <si>
    <t>Nº 188/08</t>
  </si>
  <si>
    <t>Nº 541/08</t>
  </si>
  <si>
    <t>Amortización</t>
  </si>
  <si>
    <t>Nº 1445/04</t>
  </si>
  <si>
    <t>Nº 3316/08</t>
  </si>
  <si>
    <t>Nº 3560/08</t>
  </si>
  <si>
    <t>Nº 1265/04</t>
  </si>
  <si>
    <t>General Alvear</t>
  </si>
  <si>
    <t>Godoy Cruz</t>
  </si>
  <si>
    <t>CUC</t>
  </si>
  <si>
    <t>Otros</t>
  </si>
  <si>
    <t>Exp. Provincial</t>
  </si>
  <si>
    <t>Autorización S.H. (Nación)</t>
  </si>
  <si>
    <t>Trámite S.H. (Nación)</t>
  </si>
  <si>
    <t>SI</t>
  </si>
  <si>
    <t>Antes LRF</t>
  </si>
  <si>
    <t xml:space="preserve">S01 : </t>
  </si>
  <si>
    <t xml:space="preserve"> </t>
  </si>
  <si>
    <t>2156-M-07-01027</t>
  </si>
  <si>
    <t>451-M-07-01027</t>
  </si>
  <si>
    <t>861-M-07-01027</t>
  </si>
  <si>
    <t>2113-M-07-01027</t>
  </si>
  <si>
    <t>Nº 3730/08</t>
  </si>
  <si>
    <t>Nº 3903/08</t>
  </si>
  <si>
    <t>1573-A-06-01027</t>
  </si>
  <si>
    <t>862-M-07-01027</t>
  </si>
  <si>
    <t>1119-M-07-01027</t>
  </si>
  <si>
    <t>S01 : 0477108</t>
  </si>
  <si>
    <t>981-M-08-01027</t>
  </si>
  <si>
    <t>S01 : 0477355</t>
  </si>
  <si>
    <t>976-M-08-01027</t>
  </si>
  <si>
    <t>S01 : 0477190</t>
  </si>
  <si>
    <t>975-M-08-01027</t>
  </si>
  <si>
    <t>S01 : 0477177</t>
  </si>
  <si>
    <t>971-M-08-01027</t>
  </si>
  <si>
    <t>974-M-08-01027</t>
  </si>
  <si>
    <t>S01 : 0477146</t>
  </si>
  <si>
    <t>988-M-08-01027</t>
  </si>
  <si>
    <t>S01 : 0477245</t>
  </si>
  <si>
    <t>989-M-08-01027</t>
  </si>
  <si>
    <t>S01 : 0477091</t>
  </si>
  <si>
    <t>977-M-08-01027</t>
  </si>
  <si>
    <t>S01 : 0477221</t>
  </si>
  <si>
    <t>S01 : 0477384</t>
  </si>
  <si>
    <t>979-M-08-01027</t>
  </si>
  <si>
    <t>S01 : 0477401</t>
  </si>
  <si>
    <t>980-M-08-01027</t>
  </si>
  <si>
    <t>S01 : 0477410</t>
  </si>
  <si>
    <t>982-M-08-01027</t>
  </si>
  <si>
    <t>973-M-08-01027</t>
  </si>
  <si>
    <t>985-M-08-01027</t>
  </si>
  <si>
    <t>987-M-08-01027</t>
  </si>
  <si>
    <t>986-M-08-01027</t>
  </si>
  <si>
    <t>983-M-08-01027</t>
  </si>
  <si>
    <t>S01 : 0477315</t>
  </si>
  <si>
    <t>S01 : 0477257</t>
  </si>
  <si>
    <t xml:space="preserve">S01 : 0477341 </t>
  </si>
  <si>
    <t>Nº 3739/08</t>
  </si>
  <si>
    <t xml:space="preserve">00258-A-03-01027 </t>
  </si>
  <si>
    <t>01536-J-06-01027</t>
  </si>
  <si>
    <t>01554-D-06-01027</t>
  </si>
  <si>
    <t>01535-J-06-01027</t>
  </si>
  <si>
    <t>Nº 3999/08</t>
  </si>
  <si>
    <t>O. Mun.</t>
  </si>
  <si>
    <t>San Carlos</t>
  </si>
  <si>
    <t>1.1</t>
  </si>
  <si>
    <t>1.2</t>
  </si>
  <si>
    <t>1.3</t>
  </si>
  <si>
    <t>Adquisición Bienes de Capital</t>
  </si>
  <si>
    <t>Canje Entidades Financieras</t>
  </si>
  <si>
    <t>Préstamo ENOHSA</t>
  </si>
  <si>
    <t>Antec.</t>
  </si>
  <si>
    <t>Refinanciación del F.I.P.</t>
  </si>
  <si>
    <t>Préstamo Banco Nación</t>
  </si>
  <si>
    <t>MONEDA</t>
  </si>
  <si>
    <t>Pesos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</si>
  <si>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</si>
  <si>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</si>
  <si>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</si>
  <si>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</si>
  <si>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</si>
  <si>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</si>
  <si>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</si>
  <si>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</si>
  <si>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</si>
  <si>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</si>
  <si>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</si>
  <si>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</si>
  <si>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</si>
  <si>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</si>
  <si>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</si>
  <si>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</si>
  <si>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8.1</t>
  </si>
  <si>
    <t>8.2</t>
  </si>
  <si>
    <t>9.2</t>
  </si>
  <si>
    <t>9.3</t>
  </si>
  <si>
    <t>10.3</t>
  </si>
  <si>
    <t>11.1</t>
  </si>
  <si>
    <t>12.1</t>
  </si>
  <si>
    <t>13.1</t>
  </si>
  <si>
    <t>12.3</t>
  </si>
  <si>
    <t>12.2</t>
  </si>
  <si>
    <t>14.1</t>
  </si>
  <si>
    <t>14.2</t>
  </si>
  <si>
    <t>BANADE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</si>
  <si>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</si>
  <si>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</si>
  <si>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</si>
  <si>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</si>
  <si>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</si>
  <si>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</si>
  <si>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</si>
  <si>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</si>
  <si>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</si>
  <si>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</si>
  <si>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</si>
  <si>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</si>
  <si>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2228-M-06-01027</t>
  </si>
  <si>
    <t xml:space="preserve">258-A-03-01027 </t>
  </si>
  <si>
    <t>1589-M-07-01027</t>
  </si>
  <si>
    <t>2582-M-06-01027</t>
  </si>
  <si>
    <t>2582- M-02-01027</t>
  </si>
  <si>
    <t>2029-A-06-01027</t>
  </si>
  <si>
    <t>2542-M-06-01027</t>
  </si>
  <si>
    <t>2098-A-06-01027</t>
  </si>
  <si>
    <t>Nº 2939/08</t>
  </si>
  <si>
    <t>FALTA</t>
  </si>
  <si>
    <t>Nota 026/08</t>
  </si>
  <si>
    <t>Nota 107/09</t>
  </si>
  <si>
    <t>1º Vto.</t>
  </si>
  <si>
    <t>Cuotas</t>
  </si>
  <si>
    <t>Nº 111/07</t>
  </si>
  <si>
    <t>TASA</t>
  </si>
  <si>
    <t>Francés</t>
  </si>
  <si>
    <t>3323-F-06-30091</t>
  </si>
  <si>
    <t>Alemán</t>
  </si>
  <si>
    <t>Refinanciación en dólares</t>
  </si>
  <si>
    <t>Refinanciación en pesos</t>
  </si>
  <si>
    <t>Préstamo BID-BIRF-Catastro</t>
  </si>
  <si>
    <t>Préstamo BID-BIRF-Gas</t>
  </si>
  <si>
    <t>Interes</t>
  </si>
  <si>
    <t>Nota 200/09</t>
  </si>
  <si>
    <t>Nota 202/09</t>
  </si>
  <si>
    <t>Nota 201/09</t>
  </si>
  <si>
    <t>Nota 130/09</t>
  </si>
  <si>
    <t>Nota 141/09</t>
  </si>
  <si>
    <t>904-U-03-91303</t>
  </si>
  <si>
    <t>Nota 210/09</t>
  </si>
  <si>
    <t>Nota 209/09</t>
  </si>
  <si>
    <t>Nota 213/09</t>
  </si>
  <si>
    <t>Nota 169/09</t>
  </si>
  <si>
    <t>MONTO ORIGEN</t>
  </si>
  <si>
    <t>Nota 231/09</t>
  </si>
  <si>
    <t>U.G.E.</t>
  </si>
  <si>
    <t>H30760</t>
  </si>
  <si>
    <t>H30761</t>
  </si>
  <si>
    <t>H30762</t>
  </si>
  <si>
    <t>H30765</t>
  </si>
  <si>
    <t>H30766</t>
  </si>
  <si>
    <t>H30767</t>
  </si>
  <si>
    <t>H30768</t>
  </si>
  <si>
    <t>H30769</t>
  </si>
  <si>
    <t>H30770</t>
  </si>
  <si>
    <t>H30771</t>
  </si>
  <si>
    <t>H30773</t>
  </si>
  <si>
    <t>H30775</t>
  </si>
  <si>
    <t>H30776</t>
  </si>
  <si>
    <t>H30777</t>
  </si>
  <si>
    <t>H30778</t>
  </si>
  <si>
    <t>H30779</t>
  </si>
  <si>
    <t>H30772</t>
  </si>
  <si>
    <t>Nota 283/09</t>
  </si>
  <si>
    <t>(1)</t>
  </si>
  <si>
    <t>(2) + 4,75%</t>
  </si>
  <si>
    <t>(2) + 5,50%</t>
  </si>
  <si>
    <t>PRESTAMOS TOMADOS EN PESOS</t>
  </si>
  <si>
    <t>Nota 369/09</t>
  </si>
  <si>
    <t>Nota 268/09</t>
  </si>
  <si>
    <t>978-M-08-01027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</si>
  <si>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</si>
  <si>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</si>
  <si>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</si>
  <si>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</si>
  <si>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</si>
  <si>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</si>
  <si>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</si>
  <si>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</si>
  <si>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</si>
  <si>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</si>
  <si>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</si>
  <si>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</si>
  <si>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</si>
  <si>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</si>
  <si>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</si>
  <si>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</si>
  <si>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</si>
  <si>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</si>
  <si>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</si>
  <si>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</si>
  <si>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</si>
  <si>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</si>
  <si>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</si>
  <si>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</si>
  <si>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</si>
  <si>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</si>
  <si>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</si>
  <si>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</si>
  <si>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</si>
  <si>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</si>
  <si>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</si>
  <si>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</si>
  <si>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</si>
  <si>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</si>
  <si>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</si>
  <si>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</si>
  <si>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</si>
  <si>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</si>
  <si>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</si>
  <si>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</si>
  <si>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</si>
  <si>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</si>
  <si>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</si>
  <si>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</si>
  <si>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</si>
  <si>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</si>
  <si>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</si>
  <si>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</si>
  <si>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</si>
  <si>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</si>
  <si>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</si>
  <si>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</si>
  <si>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</si>
  <si>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</si>
  <si>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</si>
  <si>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</si>
  <si>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</si>
  <si>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</si>
  <si>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</si>
  <si>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</si>
  <si>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TOMADOS EN DOLARES</t>
  </si>
  <si>
    <t>$</t>
  </si>
  <si>
    <t>CER</t>
  </si>
  <si>
    <t>DEUDA CON OTRAS ENTIDADES</t>
  </si>
  <si>
    <t>Orden</t>
  </si>
  <si>
    <t>$ (CER)</t>
  </si>
  <si>
    <t>Periodo Pago</t>
  </si>
  <si>
    <t>Método Amortización</t>
  </si>
  <si>
    <t>Último Vto.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</si>
  <si>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</si>
  <si>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</si>
  <si>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</si>
  <si>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</si>
  <si>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</si>
  <si>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</si>
  <si>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</si>
  <si>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</si>
  <si>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</si>
  <si>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</si>
  <si>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</si>
  <si>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</si>
  <si>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</si>
  <si>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</si>
  <si>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</si>
  <si>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</si>
  <si>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</si>
  <si>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DATOS</t>
  </si>
  <si>
    <t>Period de pago</t>
  </si>
  <si>
    <t>Cotizacion U$S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</si>
  <si>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</si>
  <si>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</si>
  <si>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</si>
  <si>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</si>
  <si>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</si>
  <si>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</si>
  <si>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</si>
  <si>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</si>
  <si>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</si>
  <si>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</si>
  <si>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Nº 1657/10</t>
  </si>
  <si>
    <t>Nota 351/10</t>
  </si>
  <si>
    <t>10.6</t>
  </si>
  <si>
    <t>15.6</t>
  </si>
  <si>
    <t>9.4</t>
  </si>
  <si>
    <t>1159-M-09-01027</t>
  </si>
  <si>
    <t>Nº 361/10</t>
  </si>
  <si>
    <t>Otras Entidades</t>
  </si>
  <si>
    <t>507-M-10-01027</t>
  </si>
  <si>
    <t>Nota 141/10</t>
  </si>
  <si>
    <t>Prestamo Banco Nación 8 m</t>
  </si>
  <si>
    <t>Prestamo Banco Superville 2.2 m</t>
  </si>
  <si>
    <t>ORIGEN</t>
  </si>
  <si>
    <t>STOCK POR</t>
  </si>
  <si>
    <t>STOCK POR TIPO</t>
  </si>
  <si>
    <t>DE DEUDA</t>
  </si>
  <si>
    <t>156-D-09-02694</t>
  </si>
  <si>
    <t>18.2</t>
  </si>
  <si>
    <t>Porc.</t>
  </si>
  <si>
    <t>Part.</t>
  </si>
  <si>
    <t>1630/10</t>
  </si>
  <si>
    <t>---</t>
  </si>
  <si>
    <t>--</t>
  </si>
  <si>
    <t>Compra Inmueble a la DAABO</t>
  </si>
  <si>
    <t>1.4</t>
  </si>
  <si>
    <t xml:space="preserve">Prestamo Banco Nacion </t>
  </si>
  <si>
    <t>13.2</t>
  </si>
  <si>
    <t>14.4</t>
  </si>
  <si>
    <t>15.4</t>
  </si>
  <si>
    <t>16.4</t>
  </si>
  <si>
    <t>Gral Alvear</t>
  </si>
  <si>
    <t>Semestral</t>
  </si>
  <si>
    <t>Gral. Alvear</t>
  </si>
  <si>
    <t>Banco Supervielle S.A.</t>
  </si>
  <si>
    <t>Banco Nación Argentina</t>
  </si>
  <si>
    <t>Tupungato (DAABO)</t>
  </si>
  <si>
    <t>Maipú (ENOSHA)</t>
  </si>
  <si>
    <t>Capital (Supervielle)</t>
  </si>
  <si>
    <t>Luján (Credicoop)</t>
  </si>
  <si>
    <t>Banco Credicoop C.L.</t>
  </si>
  <si>
    <t>Banco de la Nación Argentina</t>
  </si>
  <si>
    <t>Préstamo de la DAABO</t>
  </si>
  <si>
    <t>N° 2396/10</t>
  </si>
  <si>
    <t>1017-M-10-01027</t>
  </si>
  <si>
    <t>San Martin (Superville)</t>
  </si>
  <si>
    <t>14.5</t>
  </si>
  <si>
    <t>Prestamo Banco Superville 2.5 m</t>
  </si>
  <si>
    <t>San Martín (Superville)</t>
  </si>
  <si>
    <t>S014-11</t>
  </si>
  <si>
    <t>280-M-2010-01027</t>
  </si>
  <si>
    <t>N° 2317/10</t>
  </si>
  <si>
    <t>setiembre-11</t>
  </si>
  <si>
    <t>set-11</t>
  </si>
  <si>
    <t>Porcentaje</t>
  </si>
  <si>
    <t>DEUDA AL</t>
  </si>
  <si>
    <t>Badlar+6,5</t>
  </si>
  <si>
    <t>STOCK AL</t>
  </si>
  <si>
    <t>RETENCIONES DE LA</t>
  </si>
  <si>
    <t>PARTICIPACIÓN MUNICIPAL</t>
  </si>
  <si>
    <t>Intereses EN U$S</t>
  </si>
  <si>
    <t>Amortización EN U$S</t>
  </si>
  <si>
    <t>MONTO EN U$S</t>
  </si>
  <si>
    <t>SALDO POSTERIOR AL PAGO</t>
  </si>
  <si>
    <t>MONTO A RETENER EN PESOS</t>
  </si>
  <si>
    <t>1022/07</t>
  </si>
  <si>
    <t>1088/07</t>
  </si>
  <si>
    <t>2175/07</t>
  </si>
  <si>
    <t>2678/07</t>
  </si>
  <si>
    <t>2679/07</t>
  </si>
  <si>
    <t>3105/07</t>
  </si>
  <si>
    <t xml:space="preserve">San Martín </t>
  </si>
  <si>
    <t>188/08</t>
  </si>
  <si>
    <t>541/08</t>
  </si>
  <si>
    <t>3316/08</t>
  </si>
  <si>
    <t>3730/08</t>
  </si>
  <si>
    <t>3739/08</t>
  </si>
  <si>
    <t>3903/08</t>
  </si>
  <si>
    <t>Interés</t>
  </si>
  <si>
    <t>TOTAL CUOTAS EN PESOS</t>
  </si>
  <si>
    <t>3999/08</t>
  </si>
  <si>
    <t>REFINANCIACION BID-BIRF</t>
  </si>
  <si>
    <t>Cuota</t>
  </si>
  <si>
    <t xml:space="preserve">Amortización </t>
  </si>
  <si>
    <t xml:space="preserve">Intereses </t>
  </si>
  <si>
    <t>CUOTA TOTAL</t>
  </si>
  <si>
    <t>SALDO DE CAPITAL</t>
  </si>
  <si>
    <t>2939/08</t>
  </si>
  <si>
    <t>3560/08</t>
  </si>
  <si>
    <t xml:space="preserve">Santa Rosa </t>
  </si>
  <si>
    <t>CONCEPTOS / MUNICIPIOS</t>
  </si>
  <si>
    <t>Vto.</t>
  </si>
  <si>
    <t>REFINANCIACION DEUDAS EN PESOS</t>
  </si>
  <si>
    <t>Cotización día:</t>
  </si>
  <si>
    <t>COMPRA BIENES DE CAPITAL - LEY 7883</t>
  </si>
  <si>
    <t>CANJE CON ENTIDADES FINANCIERAS</t>
  </si>
  <si>
    <t>PROVINCIA vs. TOTAL (en %)</t>
  </si>
  <si>
    <t>PAGOS DE LOS MUNICIPIOS A LA PROVINCIA</t>
  </si>
  <si>
    <t>TOTALES</t>
  </si>
  <si>
    <t>TOTALES DE SERVICIOS</t>
  </si>
  <si>
    <t>PAGOS DE LOS MUNICIPIOS A OTRAS ENTIDADES</t>
  </si>
  <si>
    <t>CONTROL</t>
  </si>
  <si>
    <t>PAGOS TOTALES DE LOS MUNICIPIOS</t>
  </si>
  <si>
    <t>549-M-2011-01027</t>
  </si>
  <si>
    <t>Nº 1029/11</t>
  </si>
  <si>
    <t>Nota 398-1</t>
  </si>
  <si>
    <t>647-M-11-01027</t>
  </si>
  <si>
    <t>N° 2012/11</t>
  </si>
  <si>
    <t>Nota 413/11</t>
  </si>
  <si>
    <t>PAGOS A LA PROVINCIA</t>
  </si>
  <si>
    <t>Y OTROS</t>
  </si>
  <si>
    <t>PAGOS A LA FECHA</t>
  </si>
  <si>
    <t>4.4</t>
  </si>
  <si>
    <t>Banco Nacion Argentina 8 m</t>
  </si>
  <si>
    <t>943-M-11-01027</t>
  </si>
  <si>
    <t>N° 2943/11</t>
  </si>
  <si>
    <t>N° 533-11</t>
  </si>
  <si>
    <t>Badlar + 4</t>
  </si>
  <si>
    <t>set-12</t>
  </si>
  <si>
    <t>PAGOS MENSUALES</t>
  </si>
  <si>
    <t>PAGOS ANUALES</t>
  </si>
  <si>
    <t>Indice Base al 04-02-02</t>
  </si>
  <si>
    <t>Índice al 04-09-02 (Capitalización)</t>
  </si>
  <si>
    <t>Deuda Refinanciada al 04-02-02</t>
  </si>
  <si>
    <t>Deuda Refinanciada (Capitalizada al 04-09-02)</t>
  </si>
  <si>
    <t>Deuda Capitalizada al 04-09-02 - Residual (Previo Liquidación)</t>
  </si>
  <si>
    <t>Interés (2 %)</t>
  </si>
  <si>
    <t>Deuda Capitalizada al 04-09-02 - Residual (Posterior al Pago)</t>
  </si>
  <si>
    <t>Banco SUPERVILLE</t>
  </si>
  <si>
    <t>3.5</t>
  </si>
  <si>
    <t>1223-M10-01027</t>
  </si>
  <si>
    <t>N°1146/12</t>
  </si>
  <si>
    <t>AÑO 2022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</si>
  <si>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</si>
  <si>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</si>
  <si>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</si>
  <si>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</si>
  <si>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</si>
  <si>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</si>
  <si>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</si>
  <si>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</si>
  <si>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Desendeudamiento Canje</t>
  </si>
  <si>
    <t>2012 - 2018</t>
  </si>
  <si>
    <t>2019 - 2026</t>
  </si>
  <si>
    <t>2027 - 2030</t>
  </si>
  <si>
    <t>STOCK DESAGREGADO</t>
  </si>
  <si>
    <t>POR MUNICIPIOS</t>
  </si>
  <si>
    <t>COMPARATIVA STOCK</t>
  </si>
  <si>
    <t>DIC-2011, ACTUAL Y DIC-2015 (Estimado)</t>
  </si>
  <si>
    <t>Godoy Cruz (*)</t>
  </si>
  <si>
    <r>
      <t xml:space="preserve">(*) Desendeudamiento (Condiciones Decreto Nacional Nº 660/2010) </t>
    </r>
    <r>
      <rPr>
        <b/>
        <sz val="9"/>
        <rFont val="Arial"/>
        <family val="2"/>
      </rPr>
      <t>Canje Entidades Financieras</t>
    </r>
  </si>
  <si>
    <t>SALDO ACTUAL</t>
  </si>
  <si>
    <t>Compra Inmueble</t>
  </si>
  <si>
    <t>PRÉSTAMOS OTORGADOS POR ENTIDADES NACIONALES Y BANCA PRIVADA</t>
  </si>
  <si>
    <t>PRÉSTAMOS OTORGADOS POR LA PROVINCIA</t>
  </si>
  <si>
    <t>Nota: Los índices corresponden a cinco días hábiles anteriores</t>
  </si>
  <si>
    <t>TOTAL CUOTAS</t>
  </si>
  <si>
    <t>TOTAL CUOTA POR MUNICIPIO</t>
  </si>
  <si>
    <t>Tupungato (Dabbo)</t>
  </si>
  <si>
    <t>DEUDA EN DÓLARES</t>
  </si>
  <si>
    <t>DEUDA EN PESOS</t>
  </si>
  <si>
    <t>TOTAL EN PESOS</t>
  </si>
  <si>
    <t>TOTAL SERV. ANUALES</t>
  </si>
  <si>
    <t>DEUDA AL 31-12-2011</t>
  </si>
  <si>
    <t>DEUDA AL 31-12-2011 (En Pesos)</t>
  </si>
  <si>
    <t>DEUDA AL 31-12-2015</t>
  </si>
  <si>
    <t>DEUDA AL 31-12-2015 (En Pesos)</t>
  </si>
  <si>
    <t>TOTAL DEUDA MUNICIPIOS - CANJE ENTIDADES FINANCIERAS</t>
  </si>
  <si>
    <t>TOTAL RETENIDO A MUNICIPIOS</t>
  </si>
  <si>
    <t>10.7</t>
  </si>
  <si>
    <t>TBC+2,9%</t>
  </si>
  <si>
    <t>Maipú (Credicoop)</t>
  </si>
  <si>
    <t>Prestamo Banco Credicoop 10 mm</t>
  </si>
  <si>
    <t>Renovación Flota Camiones - Banco Nación</t>
  </si>
  <si>
    <t>Banco Nación (Revación Flota)</t>
  </si>
  <si>
    <t>Banco Nación (Prést. Varios)</t>
  </si>
  <si>
    <t>B.N.A. (Renovación Flota)</t>
  </si>
  <si>
    <t>TOMADOS EN PESOS</t>
  </si>
  <si>
    <t>Banco Credicoop S.A.</t>
  </si>
  <si>
    <t>1082/13</t>
  </si>
  <si>
    <t>10.8</t>
  </si>
  <si>
    <t>Compra de Inmueble</t>
  </si>
  <si>
    <t>EN PESOS (PROVINCIA)</t>
  </si>
  <si>
    <t>EN PESOS (OTRAS ENTIDADES)</t>
  </si>
  <si>
    <t>Compras Inmueble</t>
  </si>
  <si>
    <t>Banco Nación (Prést. Vs.)</t>
  </si>
  <si>
    <t>Amortización (0,98%)</t>
  </si>
  <si>
    <t>Banco Nación (Renovación Flota)</t>
  </si>
  <si>
    <t>TOTAL PRÉSTAMO PROVINCIA</t>
  </si>
  <si>
    <t>Banco Nación Argentina (Ren. Flota)</t>
  </si>
  <si>
    <t>TOTAL 2008-2014</t>
  </si>
  <si>
    <t>PROVINCIA</t>
  </si>
  <si>
    <t>TERCEROS</t>
  </si>
  <si>
    <t>Luján-TERC.</t>
  </si>
  <si>
    <t>Malargüe</t>
  </si>
  <si>
    <t>ANUALES</t>
  </si>
  <si>
    <t>15.5</t>
  </si>
  <si>
    <t>10.8'</t>
  </si>
  <si>
    <t>60°</t>
  </si>
  <si>
    <t>7.3</t>
  </si>
  <si>
    <t>60ª</t>
  </si>
  <si>
    <t>ene - jun 2015</t>
  </si>
  <si>
    <t>2011 vs 2015</t>
  </si>
  <si>
    <t xml:space="preserve">Índice Utilizado Vencimiento 04-noviembre-2015 </t>
  </si>
  <si>
    <t xml:space="preserve">                                                  CUPÓN Nro.     158</t>
  </si>
  <si>
    <t>Deuda Actualizada al 04 de noviembre de 2015 (Posterior al Pago)</t>
  </si>
  <si>
    <t>Deuda Actualizada al 04 de noviembre de 2015 (Previo Liquidación)</t>
  </si>
  <si>
    <t>Datos provisorios al 31/10/15</t>
  </si>
  <si>
    <t/>
  </si>
  <si>
    <t>Capital-PROV.</t>
  </si>
  <si>
    <t>General Alvear-PROV.</t>
  </si>
  <si>
    <t>Godoy Cruz-PROV.</t>
  </si>
  <si>
    <t>Guaymallén-PROV.</t>
  </si>
  <si>
    <t>Junín-PROV.</t>
  </si>
  <si>
    <t>La Paz-PROV.</t>
  </si>
  <si>
    <t>Las Heras-PROV.</t>
  </si>
  <si>
    <t>Maipú-PROV.</t>
  </si>
  <si>
    <t>San Martín-PROV.</t>
  </si>
  <si>
    <t>San Rafael-PROV.</t>
  </si>
  <si>
    <t>Santa Rosa-PROV.</t>
  </si>
  <si>
    <t>Tunuyán-PROV.</t>
  </si>
  <si>
    <t>Rivadavia-PROV.</t>
  </si>
  <si>
    <t>Lavalle-PROV.</t>
  </si>
  <si>
    <t>Luján-PROV.</t>
  </si>
  <si>
    <t>Malargüe-PROV.</t>
  </si>
  <si>
    <t>Tupungato-PROV.</t>
  </si>
  <si>
    <t>Godoy Cruz-TERC.</t>
  </si>
  <si>
    <t>Guaymallén-TERC.</t>
  </si>
  <si>
    <t>Maipú-TERC.</t>
  </si>
  <si>
    <t>San Carlos-TERC.</t>
  </si>
  <si>
    <t>San Martín-TERC.</t>
  </si>
  <si>
    <t>San Rafael-TERC.</t>
  </si>
  <si>
    <t>Santa Rosa-TERC.</t>
  </si>
  <si>
    <t>Capital-TERC.</t>
  </si>
  <si>
    <t>Junín-TERC.</t>
  </si>
  <si>
    <t>Las Heras-TERC.</t>
  </si>
  <si>
    <t>Rivadavia-TERC.</t>
  </si>
  <si>
    <t>Ajuste (266,3043478%)</t>
  </si>
  <si>
    <t>N° 1386/12</t>
  </si>
  <si>
    <t>S01 : 0249746</t>
  </si>
  <si>
    <t>Nota 060/13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</si>
</sst>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#,##0.0_ ;[Red]\-#,##0.0\ "/>
    <numFmt numFmtId="189" formatCode="#,##0.000"/>
    <numFmt numFmtId="190" formatCode="#,##0.0000"/>
    <numFmt numFmtId="191" formatCode="#,##0.000_ ;[Red]\-#,##0.000\ "/>
    <numFmt numFmtId="192" formatCode="0.0000_ ;[Red]\-0.0000\ "/>
    <numFmt numFmtId="193" formatCode="#,##0.0000_ ;[Red]\-#,##0.0000\ "/>
    <numFmt numFmtId="194" formatCode="dd\-mm\-yy;@"/>
    <numFmt numFmtId="195" formatCode="#,##0.00000"/>
    <numFmt numFmtId="196" formatCode="#,##0.000000"/>
    <numFmt numFmtId="197" formatCode="#,##0.0000000"/>
    <numFmt numFmtId="198" formatCode="#,##0.00000000"/>
    <numFmt numFmtId="199" formatCode="#,##0.00000_ ;[Red]\-#,##0.00000\ "/>
    <numFmt numFmtId="200" formatCode="#,##0.000000_ ;[Red]\-#,##0.000000\ "/>
    <numFmt numFmtId="201" formatCode="#,##0.0000000_ ;[Red]\-#,##0.0000000\ "/>
    <numFmt numFmtId="202" formatCode="#,##0.00000000_ ;[Red]\-#,##0.00000000\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0000%"/>
    <numFmt numFmtId="208" formatCode="0.000000"/>
    <numFmt numFmtId="209" formatCode="0.0000%"/>
    <numFmt numFmtId="210" formatCode="0.000%"/>
    <numFmt numFmtId="211" formatCode="[$-C0A]dd\-mmm\-yy;@"/>
    <numFmt numFmtId="212" formatCode="0.000000000000"/>
    <numFmt numFmtId="213" formatCode="0_ ;[Red]\-0\ "/>
    <numFmt numFmtId="214" formatCode="0.00000_ ;[Red]\-0.00000\ "/>
    <numFmt numFmtId="215" formatCode="0.0000000%"/>
    <numFmt numFmtId="216" formatCode="0.00000000"/>
    <numFmt numFmtId="217" formatCode="#,##0.000000000_ ;[Red]\-#,##0.000000000\ "/>
    <numFmt numFmtId="218" formatCode="_ * #,##0.0000_ ;_ * \-#,##0.0000_ ;_ * &quot;-&quot;??_ ;_ @_ "/>
  </numFmts>
  <fonts count="6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9"/>
      <name val="Arial Black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8"/>
      <name val="Arial Black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sz val="9"/>
      <color indexed="9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7.15"/>
      <color indexed="8"/>
      <name val="Arial"/>
      <family val="0"/>
    </font>
    <font>
      <sz val="19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vertical="center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2" fillId="4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 vertical="center" wrapText="1"/>
    </xf>
    <xf numFmtId="173" fontId="1" fillId="35" borderId="12" xfId="0" applyNumberFormat="1" applyFont="1" applyFill="1" applyBorder="1" applyAlignment="1">
      <alignment/>
    </xf>
    <xf numFmtId="173" fontId="1" fillId="35" borderId="13" xfId="0" applyNumberFormat="1" applyFont="1" applyFill="1" applyBorder="1" applyAlignment="1">
      <alignment/>
    </xf>
    <xf numFmtId="0" fontId="13" fillId="34" borderId="0" xfId="0" applyFont="1" applyFill="1" applyAlignment="1">
      <alignment horizontal="center" vertical="center"/>
    </xf>
    <xf numFmtId="0" fontId="1" fillId="32" borderId="11" xfId="0" applyFont="1" applyFill="1" applyBorder="1" applyAlignment="1" applyProtection="1">
      <alignment horizontal="left"/>
      <protection/>
    </xf>
    <xf numFmtId="173" fontId="1" fillId="32" borderId="14" xfId="0" applyNumberFormat="1" applyFont="1" applyFill="1" applyBorder="1" applyAlignment="1">
      <alignment/>
    </xf>
    <xf numFmtId="173" fontId="1" fillId="32" borderId="15" xfId="0" applyNumberFormat="1" applyFont="1" applyFill="1" applyBorder="1" applyAlignment="1">
      <alignment/>
    </xf>
    <xf numFmtId="0" fontId="1" fillId="3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/>
    </xf>
    <xf numFmtId="1" fontId="2" fillId="35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36" borderId="13" xfId="0" applyNumberFormat="1" applyFont="1" applyFill="1" applyBorder="1" applyAlignment="1">
      <alignment/>
    </xf>
    <xf numFmtId="0" fontId="1" fillId="37" borderId="19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173" fontId="1" fillId="39" borderId="12" xfId="0" applyNumberFormat="1" applyFont="1" applyFill="1" applyBorder="1" applyAlignment="1">
      <alignment/>
    </xf>
    <xf numFmtId="173" fontId="1" fillId="39" borderId="13" xfId="0" applyNumberFormat="1" applyFont="1" applyFill="1" applyBorder="1" applyAlignment="1">
      <alignment/>
    </xf>
    <xf numFmtId="173" fontId="1" fillId="40" borderId="14" xfId="0" applyNumberFormat="1" applyFont="1" applyFill="1" applyBorder="1" applyAlignment="1">
      <alignment/>
    </xf>
    <xf numFmtId="173" fontId="1" fillId="40" borderId="15" xfId="0" applyNumberFormat="1" applyFont="1" applyFill="1" applyBorder="1" applyAlignment="1">
      <alignment/>
    </xf>
    <xf numFmtId="0" fontId="1" fillId="37" borderId="1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2" xfId="0" applyNumberFormat="1" applyFont="1" applyFill="1" applyBorder="1" applyAlignment="1">
      <alignment horizontal="center" vertical="center"/>
    </xf>
    <xf numFmtId="1" fontId="9" fillId="32" borderId="21" xfId="0" applyNumberFormat="1" applyFont="1" applyFill="1" applyBorder="1" applyAlignment="1">
      <alignment horizontal="center" vertical="center"/>
    </xf>
    <xf numFmtId="1" fontId="9" fillId="32" borderId="22" xfId="0" applyNumberFormat="1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1" fontId="9" fillId="32" borderId="24" xfId="0" applyNumberFormat="1" applyFont="1" applyFill="1" applyBorder="1" applyAlignment="1">
      <alignment horizontal="center" vertical="center"/>
    </xf>
    <xf numFmtId="1" fontId="9" fillId="32" borderId="25" xfId="0" applyNumberFormat="1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3" fontId="2" fillId="41" borderId="28" xfId="0" applyNumberFormat="1" applyFont="1" applyFill="1" applyBorder="1" applyAlignment="1">
      <alignment/>
    </xf>
    <xf numFmtId="3" fontId="2" fillId="41" borderId="29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4" borderId="29" xfId="0" applyNumberFormat="1" applyFont="1" applyFill="1" applyBorder="1" applyAlignment="1">
      <alignment/>
    </xf>
    <xf numFmtId="3" fontId="1" fillId="37" borderId="13" xfId="0" applyNumberFormat="1" applyFont="1" applyFill="1" applyBorder="1" applyAlignment="1">
      <alignment/>
    </xf>
    <xf numFmtId="3" fontId="1" fillId="37" borderId="12" xfId="0" applyNumberFormat="1" applyFont="1" applyFill="1" applyBorder="1" applyAlignment="1">
      <alignment/>
    </xf>
    <xf numFmtId="3" fontId="1" fillId="40" borderId="28" xfId="0" applyNumberFormat="1" applyFont="1" applyFill="1" applyBorder="1" applyAlignment="1">
      <alignment/>
    </xf>
    <xf numFmtId="3" fontId="1" fillId="40" borderId="29" xfId="0" applyNumberFormat="1" applyFont="1" applyFill="1" applyBorder="1" applyAlignment="1">
      <alignment/>
    </xf>
    <xf numFmtId="0" fontId="1" fillId="36" borderId="17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" fontId="1" fillId="35" borderId="19" xfId="0" applyNumberFormat="1" applyFont="1" applyFill="1" applyBorder="1" applyAlignment="1">
      <alignment horizontal="center"/>
    </xf>
    <xf numFmtId="3" fontId="2" fillId="42" borderId="15" xfId="0" applyNumberFormat="1" applyFont="1" applyFill="1" applyBorder="1" applyAlignment="1">
      <alignment/>
    </xf>
    <xf numFmtId="3" fontId="2" fillId="42" borderId="14" xfId="0" applyNumberFormat="1" applyFont="1" applyFill="1" applyBorder="1" applyAlignment="1">
      <alignment/>
    </xf>
    <xf numFmtId="173" fontId="2" fillId="41" borderId="15" xfId="0" applyNumberFormat="1" applyFont="1" applyFill="1" applyBorder="1" applyAlignment="1">
      <alignment/>
    </xf>
    <xf numFmtId="173" fontId="2" fillId="41" borderId="14" xfId="0" applyNumberFormat="1" applyFont="1" applyFill="1" applyBorder="1" applyAlignment="1">
      <alignment/>
    </xf>
    <xf numFmtId="3" fontId="1" fillId="40" borderId="30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0" fontId="13" fillId="34" borderId="31" xfId="0" applyFont="1" applyFill="1" applyBorder="1" applyAlignment="1">
      <alignment horizontal="center" vertical="center"/>
    </xf>
    <xf numFmtId="173" fontId="2" fillId="42" borderId="15" xfId="0" applyNumberFormat="1" applyFont="1" applyFill="1" applyBorder="1" applyAlignment="1">
      <alignment/>
    </xf>
    <xf numFmtId="173" fontId="2" fillId="42" borderId="14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172" fontId="12" fillId="35" borderId="19" xfId="0" applyNumberFormat="1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/>
    </xf>
    <xf numFmtId="3" fontId="9" fillId="4" borderId="29" xfId="0" applyNumberFormat="1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2" borderId="28" xfId="0" applyNumberFormat="1" applyFont="1" applyFill="1" applyBorder="1" applyAlignment="1">
      <alignment/>
    </xf>
    <xf numFmtId="3" fontId="3" fillId="42" borderId="29" xfId="0" applyNumberFormat="1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1" fontId="3" fillId="35" borderId="19" xfId="0" applyNumberFormat="1" applyFont="1" applyFill="1" applyBorder="1" applyAlignment="1">
      <alignment/>
    </xf>
    <xf numFmtId="1" fontId="9" fillId="35" borderId="19" xfId="0" applyNumberFormat="1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/>
    </xf>
    <xf numFmtId="173" fontId="9" fillId="32" borderId="28" xfId="0" applyNumberFormat="1" applyFont="1" applyFill="1" applyBorder="1" applyAlignment="1">
      <alignment/>
    </xf>
    <xf numFmtId="173" fontId="9" fillId="32" borderId="29" xfId="0" applyNumberFormat="1" applyFont="1" applyFill="1" applyBorder="1" applyAlignment="1">
      <alignment/>
    </xf>
    <xf numFmtId="173" fontId="3" fillId="41" borderId="15" xfId="0" applyNumberFormat="1" applyFont="1" applyFill="1" applyBorder="1" applyAlignment="1">
      <alignment/>
    </xf>
    <xf numFmtId="173" fontId="3" fillId="41" borderId="14" xfId="0" applyNumberFormat="1" applyFont="1" applyFill="1" applyBorder="1" applyAlignment="1">
      <alignment/>
    </xf>
    <xf numFmtId="173" fontId="9" fillId="32" borderId="15" xfId="0" applyNumberFormat="1" applyFont="1" applyFill="1" applyBorder="1" applyAlignment="1">
      <alignment/>
    </xf>
    <xf numFmtId="173" fontId="9" fillId="32" borderId="14" xfId="0" applyNumberFormat="1" applyFont="1" applyFill="1" applyBorder="1" applyAlignment="1">
      <alignment/>
    </xf>
    <xf numFmtId="173" fontId="9" fillId="35" borderId="13" xfId="0" applyNumberFormat="1" applyFont="1" applyFill="1" applyBorder="1" applyAlignment="1">
      <alignment/>
    </xf>
    <xf numFmtId="173" fontId="9" fillId="35" borderId="12" xfId="0" applyNumberFormat="1" applyFont="1" applyFill="1" applyBorder="1" applyAlignment="1">
      <alignment/>
    </xf>
    <xf numFmtId="0" fontId="1" fillId="36" borderId="2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/>
    </xf>
    <xf numFmtId="174" fontId="2" fillId="0" borderId="33" xfId="0" applyNumberFormat="1" applyFont="1" applyBorder="1" applyAlignment="1">
      <alignment horizontal="center" vertical="center" wrapText="1"/>
    </xf>
    <xf numFmtId="10" fontId="2" fillId="0" borderId="33" xfId="0" applyNumberFormat="1" applyFont="1" applyBorder="1" applyAlignment="1">
      <alignment horizontal="center" vertical="center" wrapText="1"/>
    </xf>
    <xf numFmtId="173" fontId="2" fillId="0" borderId="33" xfId="0" applyNumberFormat="1" applyFont="1" applyBorder="1" applyAlignment="1">
      <alignment horizontal="center" vertical="center" wrapText="1"/>
    </xf>
    <xf numFmtId="173" fontId="2" fillId="0" borderId="33" xfId="0" applyNumberFormat="1" applyFont="1" applyFill="1" applyBorder="1" applyAlignment="1">
      <alignment horizontal="center" vertical="center" wrapText="1"/>
    </xf>
    <xf numFmtId="1" fontId="3" fillId="43" borderId="34" xfId="0" applyNumberFormat="1" applyFont="1" applyFill="1" applyBorder="1" applyAlignment="1">
      <alignment/>
    </xf>
    <xf numFmtId="1" fontId="9" fillId="43" borderId="34" xfId="0" applyNumberFormat="1" applyFont="1" applyFill="1" applyBorder="1" applyAlignment="1">
      <alignment horizontal="center"/>
    </xf>
    <xf numFmtId="1" fontId="1" fillId="43" borderId="34" xfId="0" applyNumberFormat="1" applyFont="1" applyFill="1" applyBorder="1" applyAlignment="1">
      <alignment horizontal="center"/>
    </xf>
    <xf numFmtId="1" fontId="3" fillId="43" borderId="35" xfId="0" applyNumberFormat="1" applyFont="1" applyFill="1" applyBorder="1" applyAlignment="1">
      <alignment/>
    </xf>
    <xf numFmtId="0" fontId="2" fillId="0" borderId="33" xfId="0" applyFont="1" applyBorder="1" applyAlignment="1">
      <alignment vertical="center"/>
    </xf>
    <xf numFmtId="172" fontId="2" fillId="0" borderId="33" xfId="0" applyNumberFormat="1" applyFont="1" applyFill="1" applyBorder="1" applyAlignment="1">
      <alignment horizontal="center" vertical="center"/>
    </xf>
    <xf numFmtId="1" fontId="3" fillId="43" borderId="32" xfId="0" applyNumberFormat="1" applyFont="1" applyFill="1" applyBorder="1" applyAlignment="1">
      <alignment/>
    </xf>
    <xf numFmtId="1" fontId="9" fillId="43" borderId="32" xfId="0" applyNumberFormat="1" applyFont="1" applyFill="1" applyBorder="1" applyAlignment="1">
      <alignment horizontal="center"/>
    </xf>
    <xf numFmtId="1" fontId="1" fillId="43" borderId="32" xfId="0" applyNumberFormat="1" applyFont="1" applyFill="1" applyBorder="1" applyAlignment="1">
      <alignment horizontal="center"/>
    </xf>
    <xf numFmtId="0" fontId="9" fillId="36" borderId="34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6" borderId="4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44" borderId="19" xfId="0" applyFont="1" applyFill="1" applyBorder="1" applyAlignment="1">
      <alignment vertical="center"/>
    </xf>
    <xf numFmtId="0" fontId="1" fillId="45" borderId="0" xfId="0" applyFont="1" applyFill="1" applyBorder="1" applyAlignment="1">
      <alignment vertical="center"/>
    </xf>
    <xf numFmtId="0" fontId="1" fillId="45" borderId="42" xfId="0" applyFont="1" applyFill="1" applyBorder="1" applyAlignment="1">
      <alignment vertical="center"/>
    </xf>
    <xf numFmtId="0" fontId="1" fillId="32" borderId="37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32" borderId="39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40" borderId="27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/>
    </xf>
    <xf numFmtId="10" fontId="2" fillId="0" borderId="44" xfId="0" applyNumberFormat="1" applyFont="1" applyBorder="1" applyAlignment="1">
      <alignment/>
    </xf>
    <xf numFmtId="10" fontId="2" fillId="0" borderId="45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1" fillId="40" borderId="43" xfId="0" applyNumberFormat="1" applyFont="1" applyFill="1" applyBorder="1" applyAlignment="1">
      <alignment/>
    </xf>
    <xf numFmtId="10" fontId="2" fillId="0" borderId="26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0" fontId="2" fillId="4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center" vertical="center"/>
    </xf>
    <xf numFmtId="174" fontId="2" fillId="4" borderId="10" xfId="0" applyNumberFormat="1" applyFont="1" applyFill="1" applyBorder="1" applyAlignment="1">
      <alignment horizontal="center" vertical="center" wrapText="1"/>
    </xf>
    <xf numFmtId="17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4" borderId="18" xfId="0" applyNumberFormat="1" applyFont="1" applyFill="1" applyBorder="1" applyAlignment="1">
      <alignment horizontal="center" vertical="center" wrapText="1"/>
    </xf>
    <xf numFmtId="173" fontId="9" fillId="32" borderId="13" xfId="0" applyNumberFormat="1" applyFont="1" applyFill="1" applyBorder="1" applyAlignment="1">
      <alignment/>
    </xf>
    <xf numFmtId="173" fontId="9" fillId="32" borderId="12" xfId="0" applyNumberFormat="1" applyFont="1" applyFill="1" applyBorder="1" applyAlignment="1">
      <alignment/>
    </xf>
    <xf numFmtId="0" fontId="15" fillId="34" borderId="3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40" borderId="28" xfId="0" applyNumberFormat="1" applyFont="1" applyFill="1" applyBorder="1" applyAlignment="1">
      <alignment/>
    </xf>
    <xf numFmtId="3" fontId="3" fillId="40" borderId="29" xfId="0" applyNumberFormat="1" applyFont="1" applyFill="1" applyBorder="1" applyAlignment="1">
      <alignment/>
    </xf>
    <xf numFmtId="3" fontId="3" fillId="40" borderId="47" xfId="0" applyNumberFormat="1" applyFont="1" applyFill="1" applyBorder="1" applyAlignment="1">
      <alignment/>
    </xf>
    <xf numFmtId="3" fontId="3" fillId="40" borderId="48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173" fontId="9" fillId="42" borderId="15" xfId="0" applyNumberFormat="1" applyFont="1" applyFill="1" applyBorder="1" applyAlignment="1">
      <alignment/>
    </xf>
    <xf numFmtId="173" fontId="9" fillId="42" borderId="14" xfId="0" applyNumberFormat="1" applyFont="1" applyFill="1" applyBorder="1" applyAlignment="1">
      <alignment/>
    </xf>
    <xf numFmtId="173" fontId="9" fillId="0" borderId="19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46" borderId="31" xfId="0" applyFont="1" applyFill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47" borderId="27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4" borderId="39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172" fontId="1" fillId="4" borderId="52" xfId="0" applyNumberFormat="1" applyFont="1" applyFill="1" applyBorder="1" applyAlignment="1">
      <alignment vertical="center"/>
    </xf>
    <xf numFmtId="172" fontId="1" fillId="37" borderId="31" xfId="0" applyNumberFormat="1" applyFont="1" applyFill="1" applyBorder="1" applyAlignment="1">
      <alignment vertical="center"/>
    </xf>
    <xf numFmtId="172" fontId="1" fillId="43" borderId="52" xfId="0" applyNumberFormat="1" applyFont="1" applyFill="1" applyBorder="1" applyAlignment="1">
      <alignment vertical="center"/>
    </xf>
    <xf numFmtId="172" fontId="1" fillId="43" borderId="10" xfId="0" applyNumberFormat="1" applyFont="1" applyFill="1" applyBorder="1" applyAlignment="1">
      <alignment vertical="center"/>
    </xf>
    <xf numFmtId="172" fontId="1" fillId="35" borderId="31" xfId="0" applyNumberFormat="1" applyFont="1" applyFill="1" applyBorder="1" applyAlignment="1">
      <alignment vertical="center"/>
    </xf>
    <xf numFmtId="0" fontId="2" fillId="4" borderId="53" xfId="0" applyFont="1" applyFill="1" applyBorder="1" applyAlignment="1">
      <alignment/>
    </xf>
    <xf numFmtId="0" fontId="9" fillId="0" borderId="54" xfId="0" applyFont="1" applyBorder="1" applyAlignment="1">
      <alignment horizontal="center" vertical="center"/>
    </xf>
    <xf numFmtId="1" fontId="3" fillId="43" borderId="53" xfId="0" applyNumberFormat="1" applyFont="1" applyFill="1" applyBorder="1" applyAlignment="1">
      <alignment/>
    </xf>
    <xf numFmtId="173" fontId="3" fillId="40" borderId="28" xfId="0" applyNumberFormat="1" applyFont="1" applyFill="1" applyBorder="1" applyAlignment="1">
      <alignment/>
    </xf>
    <xf numFmtId="173" fontId="3" fillId="40" borderId="29" xfId="0" applyNumberFormat="1" applyFont="1" applyFill="1" applyBorder="1" applyAlignment="1">
      <alignment/>
    </xf>
    <xf numFmtId="3" fontId="1" fillId="47" borderId="5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38" borderId="11" xfId="0" applyFont="1" applyFill="1" applyBorder="1" applyAlignment="1">
      <alignment vertical="center"/>
    </xf>
    <xf numFmtId="0" fontId="1" fillId="36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" fillId="36" borderId="4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" fillId="32" borderId="42" xfId="0" applyFont="1" applyFill="1" applyBorder="1" applyAlignment="1">
      <alignment/>
    </xf>
    <xf numFmtId="0" fontId="2" fillId="0" borderId="43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center" vertical="center"/>
    </xf>
    <xf numFmtId="14" fontId="1" fillId="4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3" fontId="1" fillId="48" borderId="55" xfId="0" applyNumberFormat="1" applyFont="1" applyFill="1" applyBorder="1" applyAlignment="1">
      <alignment vertical="center"/>
    </xf>
    <xf numFmtId="3" fontId="1" fillId="32" borderId="49" xfId="0" applyNumberFormat="1" applyFont="1" applyFill="1" applyBorder="1" applyAlignment="1">
      <alignment vertical="center"/>
    </xf>
    <xf numFmtId="3" fontId="1" fillId="49" borderId="55" xfId="0" applyNumberFormat="1" applyFont="1" applyFill="1" applyBorder="1" applyAlignment="1">
      <alignment vertical="center"/>
    </xf>
    <xf numFmtId="3" fontId="1" fillId="4" borderId="49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vertical="center"/>
    </xf>
    <xf numFmtId="3" fontId="1" fillId="4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40" borderId="42" xfId="0" applyNumberFormat="1" applyFont="1" applyFill="1" applyBorder="1" applyAlignment="1">
      <alignment vertical="center"/>
    </xf>
    <xf numFmtId="3" fontId="1" fillId="32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1" fillId="40" borderId="43" xfId="0" applyNumberFormat="1" applyFont="1" applyFill="1" applyBorder="1" applyAlignment="1">
      <alignment vertical="center"/>
    </xf>
    <xf numFmtId="3" fontId="1" fillId="4" borderId="41" xfId="0" applyNumberFormat="1" applyFont="1" applyFill="1" applyBorder="1" applyAlignment="1">
      <alignment vertical="center"/>
    </xf>
    <xf numFmtId="3" fontId="1" fillId="32" borderId="41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1" fillId="4" borderId="37" xfId="0" applyNumberFormat="1" applyFont="1" applyFill="1" applyBorder="1" applyAlignment="1">
      <alignment vertical="center"/>
    </xf>
    <xf numFmtId="3" fontId="1" fillId="32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1" fillId="32" borderId="3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32" borderId="19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vertical="center" wrapText="1"/>
    </xf>
    <xf numFmtId="3" fontId="1" fillId="32" borderId="62" xfId="0" applyNumberFormat="1" applyFont="1" applyFill="1" applyBorder="1" applyAlignment="1">
      <alignment vertical="center"/>
    </xf>
    <xf numFmtId="3" fontId="1" fillId="4" borderId="62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40" borderId="27" xfId="0" applyFont="1" applyFill="1" applyBorder="1" applyAlignment="1">
      <alignment vertical="center" wrapText="1"/>
    </xf>
    <xf numFmtId="0" fontId="1" fillId="40" borderId="23" xfId="0" applyFont="1" applyFill="1" applyBorder="1" applyAlignment="1">
      <alignment vertical="center" wrapText="1"/>
    </xf>
    <xf numFmtId="3" fontId="1" fillId="40" borderId="62" xfId="0" applyNumberFormat="1" applyFont="1" applyFill="1" applyBorder="1" applyAlignment="1">
      <alignment vertical="center"/>
    </xf>
    <xf numFmtId="10" fontId="1" fillId="40" borderId="62" xfId="0" applyNumberFormat="1" applyFont="1" applyFill="1" applyBorder="1" applyAlignment="1">
      <alignment vertical="center"/>
    </xf>
    <xf numFmtId="10" fontId="1" fillId="32" borderId="37" xfId="0" applyNumberFormat="1" applyFont="1" applyFill="1" applyBorder="1" applyAlignment="1">
      <alignment vertical="center"/>
    </xf>
    <xf numFmtId="10" fontId="1" fillId="40" borderId="37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3" fontId="2" fillId="0" borderId="63" xfId="0" applyNumberFormat="1" applyFont="1" applyFill="1" applyBorder="1" applyAlignment="1">
      <alignment vertical="center"/>
    </xf>
    <xf numFmtId="173" fontId="3" fillId="47" borderId="15" xfId="0" applyNumberFormat="1" applyFont="1" applyFill="1" applyBorder="1" applyAlignment="1">
      <alignment/>
    </xf>
    <xf numFmtId="173" fontId="3" fillId="47" borderId="14" xfId="0" applyNumberFormat="1" applyFont="1" applyFill="1" applyBorder="1" applyAlignment="1">
      <alignment/>
    </xf>
    <xf numFmtId="0" fontId="2" fillId="0" borderId="64" xfId="0" applyFont="1" applyBorder="1" applyAlignment="1">
      <alignment horizontal="left" vertical="center"/>
    </xf>
    <xf numFmtId="3" fontId="2" fillId="4" borderId="63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32" borderId="16" xfId="0" applyNumberFormat="1" applyFont="1" applyFill="1" applyBorder="1" applyAlignment="1">
      <alignment vertical="center"/>
    </xf>
    <xf numFmtId="3" fontId="1" fillId="4" borderId="16" xfId="0" applyNumberFormat="1" applyFont="1" applyFill="1" applyBorder="1" applyAlignment="1">
      <alignment vertical="center"/>
    </xf>
    <xf numFmtId="0" fontId="6" fillId="40" borderId="55" xfId="0" applyFont="1" applyFill="1" applyBorder="1" applyAlignment="1">
      <alignment horizontal="center"/>
    </xf>
    <xf numFmtId="0" fontId="6" fillId="40" borderId="3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9" xfId="0" applyFont="1" applyFill="1" applyBorder="1" applyAlignment="1" applyProtection="1">
      <alignment horizontal="left"/>
      <protection/>
    </xf>
    <xf numFmtId="173" fontId="1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2" borderId="31" xfId="0" applyFont="1" applyFill="1" applyBorder="1" applyAlignment="1">
      <alignment horizontal="left" vertical="center"/>
    </xf>
    <xf numFmtId="173" fontId="1" fillId="32" borderId="13" xfId="0" applyNumberFormat="1" applyFont="1" applyFill="1" applyBorder="1" applyAlignment="1">
      <alignment/>
    </xf>
    <xf numFmtId="173" fontId="1" fillId="32" borderId="12" xfId="0" applyNumberFormat="1" applyFont="1" applyFill="1" applyBorder="1" applyAlignment="1">
      <alignment/>
    </xf>
    <xf numFmtId="173" fontId="2" fillId="41" borderId="28" xfId="0" applyNumberFormat="1" applyFont="1" applyFill="1" applyBorder="1" applyAlignment="1">
      <alignment/>
    </xf>
    <xf numFmtId="173" fontId="2" fillId="41" borderId="29" xfId="0" applyNumberFormat="1" applyFont="1" applyFill="1" applyBorder="1" applyAlignment="1">
      <alignment/>
    </xf>
    <xf numFmtId="173" fontId="2" fillId="42" borderId="28" xfId="0" applyNumberFormat="1" applyFont="1" applyFill="1" applyBorder="1" applyAlignment="1">
      <alignment/>
    </xf>
    <xf numFmtId="173" fontId="2" fillId="42" borderId="29" xfId="0" applyNumberFormat="1" applyFont="1" applyFill="1" applyBorder="1" applyAlignment="1">
      <alignment/>
    </xf>
    <xf numFmtId="173" fontId="1" fillId="40" borderId="28" xfId="0" applyNumberFormat="1" applyFont="1" applyFill="1" applyBorder="1" applyAlignment="1">
      <alignment/>
    </xf>
    <xf numFmtId="173" fontId="1" fillId="40" borderId="29" xfId="0" applyNumberFormat="1" applyFont="1" applyFill="1" applyBorder="1" applyAlignment="1">
      <alignment/>
    </xf>
    <xf numFmtId="10" fontId="0" fillId="32" borderId="17" xfId="0" applyNumberFormat="1" applyFill="1" applyBorder="1" applyAlignment="1">
      <alignment horizontal="right"/>
    </xf>
    <xf numFmtId="10" fontId="0" fillId="32" borderId="16" xfId="0" applyNumberFormat="1" applyFill="1" applyBorder="1" applyAlignment="1">
      <alignment horizontal="right"/>
    </xf>
    <xf numFmtId="10" fontId="0" fillId="32" borderId="50" xfId="0" applyNumberFormat="1" applyFill="1" applyBorder="1" applyAlignment="1">
      <alignment horizontal="right"/>
    </xf>
    <xf numFmtId="10" fontId="6" fillId="32" borderId="39" xfId="0" applyNumberFormat="1" applyFont="1" applyFill="1" applyBorder="1" applyAlignment="1">
      <alignment horizontal="right"/>
    </xf>
    <xf numFmtId="173" fontId="3" fillId="40" borderId="15" xfId="0" applyNumberFormat="1" applyFont="1" applyFill="1" applyBorder="1" applyAlignment="1">
      <alignment/>
    </xf>
    <xf numFmtId="173" fontId="3" fillId="40" borderId="1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vertical="center"/>
    </xf>
    <xf numFmtId="3" fontId="2" fillId="32" borderId="57" xfId="0" applyNumberFormat="1" applyFont="1" applyFill="1" applyBorder="1" applyAlignment="1">
      <alignment vertical="center"/>
    </xf>
    <xf numFmtId="3" fontId="2" fillId="32" borderId="16" xfId="0" applyNumberFormat="1" applyFont="1" applyFill="1" applyBorder="1" applyAlignment="1">
      <alignment vertical="center"/>
    </xf>
    <xf numFmtId="3" fontId="2" fillId="32" borderId="59" xfId="0" applyNumberFormat="1" applyFont="1" applyFill="1" applyBorder="1" applyAlignment="1">
      <alignment vertical="center"/>
    </xf>
    <xf numFmtId="3" fontId="2" fillId="32" borderId="38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4" borderId="59" xfId="0" applyNumberFormat="1" applyFont="1" applyFill="1" applyBorder="1" applyAlignment="1">
      <alignment vertical="center"/>
    </xf>
    <xf numFmtId="3" fontId="2" fillId="4" borderId="38" xfId="0" applyNumberFormat="1" applyFont="1" applyFill="1" applyBorder="1" applyAlignment="1">
      <alignment vertical="center"/>
    </xf>
    <xf numFmtId="173" fontId="3" fillId="41" borderId="65" xfId="0" applyNumberFormat="1" applyFont="1" applyFill="1" applyBorder="1" applyAlignment="1">
      <alignment vertical="center"/>
    </xf>
    <xf numFmtId="173" fontId="3" fillId="0" borderId="66" xfId="0" applyNumberFormat="1" applyFont="1" applyBorder="1" applyAlignment="1">
      <alignment vertical="center" wrapText="1"/>
    </xf>
    <xf numFmtId="173" fontId="3" fillId="41" borderId="66" xfId="0" applyNumberFormat="1" applyFont="1" applyFill="1" applyBorder="1" applyAlignment="1">
      <alignment vertical="center"/>
    </xf>
    <xf numFmtId="173" fontId="3" fillId="40" borderId="65" xfId="0" applyNumberFormat="1" applyFont="1" applyFill="1" applyBorder="1" applyAlignment="1">
      <alignment vertical="center"/>
    </xf>
    <xf numFmtId="173" fontId="3" fillId="40" borderId="66" xfId="0" applyNumberFormat="1" applyFont="1" applyFill="1" applyBorder="1" applyAlignment="1">
      <alignment vertical="center"/>
    </xf>
    <xf numFmtId="173" fontId="3" fillId="42" borderId="15" xfId="0" applyNumberFormat="1" applyFont="1" applyFill="1" applyBorder="1" applyAlignment="1">
      <alignment vertical="center"/>
    </xf>
    <xf numFmtId="173" fontId="3" fillId="42" borderId="14" xfId="0" applyNumberFormat="1" applyFont="1" applyFill="1" applyBorder="1" applyAlignment="1">
      <alignment vertical="center"/>
    </xf>
    <xf numFmtId="173" fontId="3" fillId="41" borderId="15" xfId="0" applyNumberFormat="1" applyFont="1" applyFill="1" applyBorder="1" applyAlignment="1">
      <alignment vertical="center"/>
    </xf>
    <xf numFmtId="173" fontId="3" fillId="41" borderId="14" xfId="0" applyNumberFormat="1" applyFont="1" applyFill="1" applyBorder="1" applyAlignment="1">
      <alignment vertical="center"/>
    </xf>
    <xf numFmtId="173" fontId="3" fillId="40" borderId="15" xfId="0" applyNumberFormat="1" applyFont="1" applyFill="1" applyBorder="1" applyAlignment="1">
      <alignment vertical="center"/>
    </xf>
    <xf numFmtId="173" fontId="3" fillId="40" borderId="14" xfId="0" applyNumberFormat="1" applyFont="1" applyFill="1" applyBorder="1" applyAlignment="1">
      <alignment vertical="center"/>
    </xf>
    <xf numFmtId="173" fontId="3" fillId="0" borderId="14" xfId="0" applyNumberFormat="1" applyFont="1" applyBorder="1" applyAlignment="1">
      <alignment vertical="center" wrapText="1"/>
    </xf>
    <xf numFmtId="173" fontId="3" fillId="42" borderId="67" xfId="0" applyNumberFormat="1" applyFont="1" applyFill="1" applyBorder="1" applyAlignment="1">
      <alignment vertical="center"/>
    </xf>
    <xf numFmtId="173" fontId="3" fillId="42" borderId="68" xfId="0" applyNumberFormat="1" applyFont="1" applyFill="1" applyBorder="1" applyAlignment="1">
      <alignment vertical="center"/>
    </xf>
    <xf numFmtId="173" fontId="3" fillId="41" borderId="67" xfId="0" applyNumberFormat="1" applyFont="1" applyFill="1" applyBorder="1" applyAlignment="1">
      <alignment vertical="center"/>
    </xf>
    <xf numFmtId="173" fontId="3" fillId="41" borderId="68" xfId="0" applyNumberFormat="1" applyFont="1" applyFill="1" applyBorder="1" applyAlignment="1">
      <alignment vertical="center"/>
    </xf>
    <xf numFmtId="173" fontId="3" fillId="40" borderId="67" xfId="0" applyNumberFormat="1" applyFont="1" applyFill="1" applyBorder="1" applyAlignment="1">
      <alignment vertical="center"/>
    </xf>
    <xf numFmtId="173" fontId="3" fillId="40" borderId="68" xfId="0" applyNumberFormat="1" applyFont="1" applyFill="1" applyBorder="1" applyAlignment="1">
      <alignment vertical="center"/>
    </xf>
    <xf numFmtId="173" fontId="9" fillId="4" borderId="54" xfId="0" applyNumberFormat="1" applyFont="1" applyFill="1" applyBorder="1" applyAlignment="1">
      <alignment vertical="center"/>
    </xf>
    <xf numFmtId="173" fontId="9" fillId="4" borderId="69" xfId="0" applyNumberFormat="1" applyFont="1" applyFill="1" applyBorder="1" applyAlignment="1">
      <alignment vertical="center"/>
    </xf>
    <xf numFmtId="173" fontId="3" fillId="42" borderId="65" xfId="0" applyNumberFormat="1" applyFont="1" applyFill="1" applyBorder="1" applyAlignment="1">
      <alignment vertical="center"/>
    </xf>
    <xf numFmtId="173" fontId="3" fillId="42" borderId="66" xfId="0" applyNumberFormat="1" applyFont="1" applyFill="1" applyBorder="1" applyAlignment="1">
      <alignment vertical="center"/>
    </xf>
    <xf numFmtId="173" fontId="3" fillId="47" borderId="65" xfId="0" applyNumberFormat="1" applyFont="1" applyFill="1" applyBorder="1" applyAlignment="1">
      <alignment vertical="center"/>
    </xf>
    <xf numFmtId="173" fontId="3" fillId="47" borderId="66" xfId="0" applyNumberFormat="1" applyFont="1" applyFill="1" applyBorder="1" applyAlignment="1">
      <alignment vertical="center"/>
    </xf>
    <xf numFmtId="173" fontId="3" fillId="47" borderId="15" xfId="0" applyNumberFormat="1" applyFont="1" applyFill="1" applyBorder="1" applyAlignment="1">
      <alignment vertical="center"/>
    </xf>
    <xf numFmtId="173" fontId="3" fillId="47" borderId="14" xfId="0" applyNumberFormat="1" applyFont="1" applyFill="1" applyBorder="1" applyAlignment="1">
      <alignment vertical="center"/>
    </xf>
    <xf numFmtId="173" fontId="3" fillId="0" borderId="70" xfId="0" applyNumberFormat="1" applyFont="1" applyBorder="1" applyAlignment="1">
      <alignment vertical="center" wrapText="1"/>
    </xf>
    <xf numFmtId="173" fontId="3" fillId="0" borderId="71" xfId="0" applyNumberFormat="1" applyFont="1" applyBorder="1" applyAlignment="1">
      <alignment vertical="center" wrapText="1"/>
    </xf>
    <xf numFmtId="173" fontId="3" fillId="0" borderId="72" xfId="0" applyNumberFormat="1" applyFont="1" applyBorder="1" applyAlignment="1">
      <alignment vertical="center" wrapText="1"/>
    </xf>
    <xf numFmtId="173" fontId="3" fillId="50" borderId="28" xfId="0" applyNumberFormat="1" applyFont="1" applyFill="1" applyBorder="1" applyAlignment="1">
      <alignment vertical="center"/>
    </xf>
    <xf numFmtId="173" fontId="3" fillId="50" borderId="29" xfId="0" applyNumberFormat="1" applyFont="1" applyFill="1" applyBorder="1" applyAlignment="1">
      <alignment vertical="center"/>
    </xf>
    <xf numFmtId="173" fontId="3" fillId="40" borderId="47" xfId="0" applyNumberFormat="1" applyFont="1" applyFill="1" applyBorder="1" applyAlignment="1">
      <alignment vertical="center"/>
    </xf>
    <xf numFmtId="173" fontId="3" fillId="40" borderId="48" xfId="0" applyNumberFormat="1" applyFont="1" applyFill="1" applyBorder="1" applyAlignment="1">
      <alignment vertical="center"/>
    </xf>
    <xf numFmtId="173" fontId="9" fillId="4" borderId="13" xfId="0" applyNumberFormat="1" applyFont="1" applyFill="1" applyBorder="1" applyAlignment="1">
      <alignment vertical="center"/>
    </xf>
    <xf numFmtId="173" fontId="9" fillId="4" borderId="12" xfId="0" applyNumberFormat="1" applyFont="1" applyFill="1" applyBorder="1" applyAlignment="1">
      <alignment vertical="center"/>
    </xf>
    <xf numFmtId="173" fontId="9" fillId="32" borderId="73" xfId="0" applyNumberFormat="1" applyFont="1" applyFill="1" applyBorder="1" applyAlignment="1">
      <alignment vertical="center"/>
    </xf>
    <xf numFmtId="173" fontId="9" fillId="32" borderId="74" xfId="0" applyNumberFormat="1" applyFont="1" applyFill="1" applyBorder="1" applyAlignment="1">
      <alignment vertical="center"/>
    </xf>
    <xf numFmtId="173" fontId="3" fillId="0" borderId="75" xfId="0" applyNumberFormat="1" applyFont="1" applyBorder="1" applyAlignment="1">
      <alignment vertical="center" wrapText="1"/>
    </xf>
    <xf numFmtId="173" fontId="3" fillId="0" borderId="54" xfId="0" applyNumberFormat="1" applyFont="1" applyBorder="1" applyAlignment="1">
      <alignment vertical="center" wrapText="1"/>
    </xf>
    <xf numFmtId="173" fontId="3" fillId="50" borderId="47" xfId="0" applyNumberFormat="1" applyFont="1" applyFill="1" applyBorder="1" applyAlignment="1">
      <alignment vertical="center"/>
    </xf>
    <xf numFmtId="173" fontId="3" fillId="50" borderId="48" xfId="0" applyNumberFormat="1" applyFont="1" applyFill="1" applyBorder="1" applyAlignment="1">
      <alignment vertical="center"/>
    </xf>
    <xf numFmtId="173" fontId="9" fillId="50" borderId="47" xfId="0" applyNumberFormat="1" applyFont="1" applyFill="1" applyBorder="1" applyAlignment="1">
      <alignment vertical="center"/>
    </xf>
    <xf numFmtId="173" fontId="9" fillId="50" borderId="48" xfId="0" applyNumberFormat="1" applyFont="1" applyFill="1" applyBorder="1" applyAlignment="1">
      <alignment vertical="center"/>
    </xf>
    <xf numFmtId="173" fontId="9" fillId="32" borderId="54" xfId="0" applyNumberFormat="1" applyFont="1" applyFill="1" applyBorder="1" applyAlignment="1">
      <alignment vertical="center"/>
    </xf>
    <xf numFmtId="173" fontId="9" fillId="32" borderId="69" xfId="0" applyNumberFormat="1" applyFont="1" applyFill="1" applyBorder="1" applyAlignment="1">
      <alignment vertical="center"/>
    </xf>
    <xf numFmtId="173" fontId="9" fillId="50" borderId="28" xfId="0" applyNumberFormat="1" applyFont="1" applyFill="1" applyBorder="1" applyAlignment="1">
      <alignment vertical="center"/>
    </xf>
    <xf numFmtId="173" fontId="9" fillId="50" borderId="29" xfId="0" applyNumberFormat="1" applyFont="1" applyFill="1" applyBorder="1" applyAlignment="1">
      <alignment vertical="center"/>
    </xf>
    <xf numFmtId="173" fontId="3" fillId="50" borderId="15" xfId="0" applyNumberFormat="1" applyFont="1" applyFill="1" applyBorder="1" applyAlignment="1">
      <alignment vertical="center"/>
    </xf>
    <xf numFmtId="173" fontId="3" fillId="50" borderId="14" xfId="0" applyNumberFormat="1" applyFont="1" applyFill="1" applyBorder="1" applyAlignment="1">
      <alignment vertical="center"/>
    </xf>
    <xf numFmtId="173" fontId="9" fillId="50" borderId="15" xfId="0" applyNumberFormat="1" applyFont="1" applyFill="1" applyBorder="1" applyAlignment="1">
      <alignment vertical="center"/>
    </xf>
    <xf numFmtId="173" fontId="9" fillId="50" borderId="14" xfId="0" applyNumberFormat="1" applyFont="1" applyFill="1" applyBorder="1" applyAlignment="1">
      <alignment vertical="center"/>
    </xf>
    <xf numFmtId="173" fontId="9" fillId="32" borderId="13" xfId="0" applyNumberFormat="1" applyFont="1" applyFill="1" applyBorder="1" applyAlignment="1">
      <alignment vertical="center"/>
    </xf>
    <xf numFmtId="173" fontId="9" fillId="32" borderId="12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9" fillId="4" borderId="73" xfId="0" applyNumberFormat="1" applyFont="1" applyFill="1" applyBorder="1" applyAlignment="1">
      <alignment vertical="center"/>
    </xf>
    <xf numFmtId="173" fontId="9" fillId="4" borderId="74" xfId="0" applyNumberFormat="1" applyFont="1" applyFill="1" applyBorder="1" applyAlignment="1">
      <alignment vertical="center"/>
    </xf>
    <xf numFmtId="173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172" fontId="2" fillId="32" borderId="33" xfId="0" applyNumberFormat="1" applyFont="1" applyFill="1" applyBorder="1" applyAlignment="1">
      <alignment vertical="center"/>
    </xf>
    <xf numFmtId="173" fontId="1" fillId="0" borderId="70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left" vertical="center" wrapText="1"/>
    </xf>
    <xf numFmtId="10" fontId="2" fillId="0" borderId="70" xfId="0" applyNumberFormat="1" applyFont="1" applyFill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2" fontId="2" fillId="0" borderId="70" xfId="0" applyNumberFormat="1" applyFont="1" applyFill="1" applyBorder="1" applyAlignment="1">
      <alignment horizontal="center" vertical="center"/>
    </xf>
    <xf numFmtId="172" fontId="2" fillId="32" borderId="7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3" fontId="9" fillId="47" borderId="15" xfId="0" applyNumberFormat="1" applyFont="1" applyFill="1" applyBorder="1" applyAlignment="1">
      <alignment/>
    </xf>
    <xf numFmtId="173" fontId="9" fillId="47" borderId="14" xfId="0" applyNumberFormat="1" applyFont="1" applyFill="1" applyBorder="1" applyAlignment="1">
      <alignment/>
    </xf>
    <xf numFmtId="173" fontId="2" fillId="51" borderId="15" xfId="0" applyNumberFormat="1" applyFont="1" applyFill="1" applyBorder="1" applyAlignment="1">
      <alignment/>
    </xf>
    <xf numFmtId="173" fontId="2" fillId="51" borderId="14" xfId="0" applyNumberFormat="1" applyFont="1" applyFill="1" applyBorder="1" applyAlignment="1">
      <alignment/>
    </xf>
    <xf numFmtId="173" fontId="3" fillId="41" borderId="76" xfId="0" applyNumberFormat="1" applyFont="1" applyFill="1" applyBorder="1" applyAlignment="1">
      <alignment vertical="center"/>
    </xf>
    <xf numFmtId="173" fontId="3" fillId="41" borderId="7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3" fontId="1" fillId="4" borderId="56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3" fontId="2" fillId="0" borderId="39" xfId="0" applyNumberFormat="1" applyFont="1" applyFill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2" fillId="0" borderId="17" xfId="0" applyFont="1" applyFill="1" applyBorder="1" applyAlignment="1">
      <alignment horizontal="left" vertical="center"/>
    </xf>
    <xf numFmtId="173" fontId="2" fillId="0" borderId="15" xfId="0" applyNumberFormat="1" applyFont="1" applyFill="1" applyBorder="1" applyAlignment="1">
      <alignment/>
    </xf>
    <xf numFmtId="173" fontId="3" fillId="41" borderId="78" xfId="0" applyNumberFormat="1" applyFont="1" applyFill="1" applyBorder="1" applyAlignment="1">
      <alignment vertical="center"/>
    </xf>
    <xf numFmtId="173" fontId="3" fillId="41" borderId="79" xfId="0" applyNumberFormat="1" applyFont="1" applyFill="1" applyBorder="1" applyAlignment="1">
      <alignment vertical="center"/>
    </xf>
    <xf numFmtId="173" fontId="3" fillId="40" borderId="78" xfId="0" applyNumberFormat="1" applyFont="1" applyFill="1" applyBorder="1" applyAlignment="1">
      <alignment vertical="center"/>
    </xf>
    <xf numFmtId="173" fontId="3" fillId="40" borderId="79" xfId="0" applyNumberFormat="1" applyFont="1" applyFill="1" applyBorder="1" applyAlignment="1">
      <alignment vertical="center"/>
    </xf>
    <xf numFmtId="173" fontId="3" fillId="42" borderId="78" xfId="0" applyNumberFormat="1" applyFont="1" applyFill="1" applyBorder="1" applyAlignment="1">
      <alignment vertical="center"/>
    </xf>
    <xf numFmtId="173" fontId="3" fillId="42" borderId="79" xfId="0" applyNumberFormat="1" applyFont="1" applyFill="1" applyBorder="1" applyAlignment="1">
      <alignment vertical="center"/>
    </xf>
    <xf numFmtId="173" fontId="3" fillId="47" borderId="78" xfId="0" applyNumberFormat="1" applyFont="1" applyFill="1" applyBorder="1" applyAlignment="1">
      <alignment vertical="center"/>
    </xf>
    <xf numFmtId="173" fontId="3" fillId="47" borderId="79" xfId="0" applyNumberFormat="1" applyFont="1" applyFill="1" applyBorder="1" applyAlignment="1">
      <alignment vertical="center"/>
    </xf>
    <xf numFmtId="173" fontId="3" fillId="50" borderId="65" xfId="0" applyNumberFormat="1" applyFont="1" applyFill="1" applyBorder="1" applyAlignment="1">
      <alignment vertical="center"/>
    </xf>
    <xf numFmtId="173" fontId="3" fillId="50" borderId="66" xfId="0" applyNumberFormat="1" applyFont="1" applyFill="1" applyBorder="1" applyAlignment="1">
      <alignment vertical="center"/>
    </xf>
    <xf numFmtId="173" fontId="9" fillId="50" borderId="65" xfId="0" applyNumberFormat="1" applyFont="1" applyFill="1" applyBorder="1" applyAlignment="1">
      <alignment vertical="center"/>
    </xf>
    <xf numFmtId="173" fontId="9" fillId="50" borderId="66" xfId="0" applyNumberFormat="1" applyFont="1" applyFill="1" applyBorder="1" applyAlignment="1">
      <alignment vertical="center"/>
    </xf>
    <xf numFmtId="173" fontId="3" fillId="50" borderId="78" xfId="0" applyNumberFormat="1" applyFont="1" applyFill="1" applyBorder="1" applyAlignment="1">
      <alignment vertical="center"/>
    </xf>
    <xf numFmtId="173" fontId="3" fillId="50" borderId="79" xfId="0" applyNumberFormat="1" applyFont="1" applyFill="1" applyBorder="1" applyAlignment="1">
      <alignment vertical="center"/>
    </xf>
    <xf numFmtId="173" fontId="9" fillId="50" borderId="78" xfId="0" applyNumberFormat="1" applyFont="1" applyFill="1" applyBorder="1" applyAlignment="1">
      <alignment vertical="center"/>
    </xf>
    <xf numFmtId="173" fontId="9" fillId="50" borderId="79" xfId="0" applyNumberFormat="1" applyFont="1" applyFill="1" applyBorder="1" applyAlignment="1">
      <alignment vertical="center"/>
    </xf>
    <xf numFmtId="173" fontId="3" fillId="41" borderId="80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173" fontId="3" fillId="42" borderId="28" xfId="0" applyNumberFormat="1" applyFont="1" applyFill="1" applyBorder="1" applyAlignment="1">
      <alignment vertical="center"/>
    </xf>
    <xf numFmtId="173" fontId="3" fillId="42" borderId="29" xfId="0" applyNumberFormat="1" applyFont="1" applyFill="1" applyBorder="1" applyAlignment="1">
      <alignment vertical="center"/>
    </xf>
    <xf numFmtId="173" fontId="3" fillId="50" borderId="67" xfId="0" applyNumberFormat="1" applyFont="1" applyFill="1" applyBorder="1" applyAlignment="1">
      <alignment vertical="center"/>
    </xf>
    <xf numFmtId="173" fontId="3" fillId="50" borderId="68" xfId="0" applyNumberFormat="1" applyFont="1" applyFill="1" applyBorder="1" applyAlignment="1">
      <alignment vertical="center"/>
    </xf>
    <xf numFmtId="173" fontId="3" fillId="47" borderId="67" xfId="0" applyNumberFormat="1" applyFont="1" applyFill="1" applyBorder="1" applyAlignment="1">
      <alignment vertical="center"/>
    </xf>
    <xf numFmtId="173" fontId="3" fillId="47" borderId="68" xfId="0" applyNumberFormat="1" applyFont="1" applyFill="1" applyBorder="1" applyAlignment="1">
      <alignment vertical="center"/>
    </xf>
    <xf numFmtId="10" fontId="1" fillId="32" borderId="81" xfId="0" applyNumberFormat="1" applyFont="1" applyFill="1" applyBorder="1" applyAlignment="1">
      <alignment/>
    </xf>
    <xf numFmtId="3" fontId="1" fillId="32" borderId="81" xfId="0" applyNumberFormat="1" applyFont="1" applyFill="1" applyBorder="1" applyAlignment="1">
      <alignment vertical="center"/>
    </xf>
    <xf numFmtId="10" fontId="1" fillId="32" borderId="41" xfId="0" applyNumberFormat="1" applyFont="1" applyFill="1" applyBorder="1" applyAlignment="1">
      <alignment vertical="center"/>
    </xf>
    <xf numFmtId="10" fontId="2" fillId="0" borderId="59" xfId="0" applyNumberFormat="1" applyFont="1" applyBorder="1" applyAlignment="1">
      <alignment/>
    </xf>
    <xf numFmtId="3" fontId="2" fillId="0" borderId="82" xfId="0" applyNumberFormat="1" applyFont="1" applyFill="1" applyBorder="1" applyAlignment="1">
      <alignment vertical="center"/>
    </xf>
    <xf numFmtId="0" fontId="1" fillId="40" borderId="33" xfId="0" applyFont="1" applyFill="1" applyBorder="1" applyAlignment="1">
      <alignment horizontal="center" vertical="center" wrapText="1"/>
    </xf>
    <xf numFmtId="173" fontId="1" fillId="4" borderId="70" xfId="0" applyNumberFormat="1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vertical="center"/>
    </xf>
    <xf numFmtId="0" fontId="2" fillId="4" borderId="70" xfId="0" applyFont="1" applyFill="1" applyBorder="1" applyAlignment="1">
      <alignment horizontal="left" vertical="center" wrapText="1"/>
    </xf>
    <xf numFmtId="10" fontId="2" fillId="4" borderId="70" xfId="0" applyNumberFormat="1" applyFont="1" applyFill="1" applyBorder="1" applyAlignment="1">
      <alignment horizontal="center" vertical="center" wrapText="1"/>
    </xf>
    <xf numFmtId="173" fontId="2" fillId="4" borderId="70" xfId="0" applyNumberFormat="1" applyFont="1" applyFill="1" applyBorder="1" applyAlignment="1">
      <alignment horizontal="center" vertical="center" wrapText="1"/>
    </xf>
    <xf numFmtId="172" fontId="2" fillId="4" borderId="70" xfId="0" applyNumberFormat="1" applyFont="1" applyFill="1" applyBorder="1" applyAlignment="1">
      <alignment horizontal="center" vertical="center"/>
    </xf>
    <xf numFmtId="172" fontId="2" fillId="4" borderId="70" xfId="0" applyNumberFormat="1" applyFont="1" applyFill="1" applyBorder="1" applyAlignment="1">
      <alignment vertical="center"/>
    </xf>
    <xf numFmtId="174" fontId="2" fillId="4" borderId="70" xfId="0" applyNumberFormat="1" applyFont="1" applyFill="1" applyBorder="1" applyAlignment="1">
      <alignment horizontal="center" vertical="center" wrapText="1"/>
    </xf>
    <xf numFmtId="179" fontId="2" fillId="4" borderId="70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173" fontId="1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left" vertical="center" wrapText="1"/>
    </xf>
    <xf numFmtId="10" fontId="2" fillId="0" borderId="52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Border="1" applyAlignment="1">
      <alignment horizontal="center" vertical="center" wrapText="1"/>
    </xf>
    <xf numFmtId="172" fontId="2" fillId="0" borderId="52" xfId="0" applyNumberFormat="1" applyFont="1" applyFill="1" applyBorder="1" applyAlignment="1">
      <alignment horizontal="center" vertical="center"/>
    </xf>
    <xf numFmtId="172" fontId="2" fillId="32" borderId="52" xfId="0" applyNumberFormat="1" applyFont="1" applyFill="1" applyBorder="1" applyAlignment="1">
      <alignment vertical="center"/>
    </xf>
    <xf numFmtId="174" fontId="2" fillId="0" borderId="52" xfId="0" applyNumberFormat="1" applyFont="1" applyBorder="1" applyAlignment="1">
      <alignment horizontal="center" vertical="center" wrapText="1"/>
    </xf>
    <xf numFmtId="10" fontId="2" fillId="0" borderId="52" xfId="0" applyNumberFormat="1" applyFont="1" applyBorder="1" applyAlignment="1">
      <alignment horizontal="center" vertical="center" wrapText="1"/>
    </xf>
    <xf numFmtId="179" fontId="2" fillId="0" borderId="52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1" borderId="52" xfId="0" applyFont="1" applyFill="1" applyBorder="1" applyAlignment="1">
      <alignment horizontal="center" vertical="center" wrapText="1"/>
    </xf>
    <xf numFmtId="173" fontId="1" fillId="0" borderId="83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/>
    </xf>
    <xf numFmtId="10" fontId="2" fillId="0" borderId="83" xfId="0" applyNumberFormat="1" applyFont="1" applyBorder="1" applyAlignment="1">
      <alignment horizontal="center" vertical="center" wrapText="1"/>
    </xf>
    <xf numFmtId="173" fontId="2" fillId="0" borderId="83" xfId="0" applyNumberFormat="1" applyFont="1" applyBorder="1" applyAlignment="1">
      <alignment horizontal="center" vertical="center" wrapText="1"/>
    </xf>
    <xf numFmtId="172" fontId="2" fillId="0" borderId="83" xfId="0" applyNumberFormat="1" applyFont="1" applyFill="1" applyBorder="1" applyAlignment="1">
      <alignment horizontal="center" vertical="center"/>
    </xf>
    <xf numFmtId="172" fontId="2" fillId="32" borderId="83" xfId="0" applyNumberFormat="1" applyFont="1" applyFill="1" applyBorder="1" applyAlignment="1">
      <alignment vertical="center"/>
    </xf>
    <xf numFmtId="174" fontId="2" fillId="0" borderId="83" xfId="0" applyNumberFormat="1" applyFont="1" applyBorder="1" applyAlignment="1">
      <alignment horizontal="center" vertical="center" wrapText="1"/>
    </xf>
    <xf numFmtId="179" fontId="2" fillId="0" borderId="83" xfId="0" applyNumberFormat="1" applyFont="1" applyFill="1" applyBorder="1" applyAlignment="1">
      <alignment horizontal="center" vertical="center" wrapText="1"/>
    </xf>
    <xf numFmtId="173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174" fontId="2" fillId="0" borderId="70" xfId="0" applyNumberFormat="1" applyFont="1" applyBorder="1" applyAlignment="1">
      <alignment horizontal="center" vertical="center" wrapText="1"/>
    </xf>
    <xf numFmtId="10" fontId="2" fillId="0" borderId="70" xfId="0" applyNumberFormat="1" applyFont="1" applyBorder="1" applyAlignment="1">
      <alignment horizontal="center" vertical="center" wrapText="1"/>
    </xf>
    <xf numFmtId="174" fontId="2" fillId="0" borderId="70" xfId="0" applyNumberFormat="1" applyFont="1" applyBorder="1" applyAlignment="1" quotePrefix="1">
      <alignment horizontal="center" vertical="center" wrapText="1"/>
    </xf>
    <xf numFmtId="179" fontId="2" fillId="0" borderId="70" xfId="0" applyNumberFormat="1" applyFont="1" applyFill="1" applyBorder="1" applyAlignment="1">
      <alignment horizontal="center" vertical="center" wrapText="1"/>
    </xf>
    <xf numFmtId="173" fontId="2" fillId="0" borderId="70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1" borderId="70" xfId="0" applyFont="1" applyFill="1" applyBorder="1" applyAlignment="1">
      <alignment horizontal="center" vertical="center" wrapText="1"/>
    </xf>
    <xf numFmtId="174" fontId="2" fillId="0" borderId="52" xfId="0" applyNumberFormat="1" applyFont="1" applyBorder="1" applyAlignment="1" quotePrefix="1">
      <alignment horizontal="center" vertical="center" wrapText="1"/>
    </xf>
    <xf numFmtId="0" fontId="2" fillId="0" borderId="83" xfId="0" applyFont="1" applyFill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173" fontId="1" fillId="0" borderId="83" xfId="0" applyNumberFormat="1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left" vertical="center" wrapText="1"/>
    </xf>
    <xf numFmtId="10" fontId="2" fillId="0" borderId="83" xfId="0" applyNumberFormat="1" applyFont="1" applyFill="1" applyBorder="1" applyAlignment="1">
      <alignment horizontal="center" vertical="center" wrapText="1"/>
    </xf>
    <xf numFmtId="174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 quotePrefix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10" fontId="0" fillId="32" borderId="17" xfId="0" applyNumberFormat="1" applyFill="1" applyBorder="1" applyAlignment="1">
      <alignment horizontal="center"/>
    </xf>
    <xf numFmtId="10" fontId="0" fillId="32" borderId="16" xfId="0" applyNumberFormat="1" applyFill="1" applyBorder="1" applyAlignment="1">
      <alignment horizontal="center"/>
    </xf>
    <xf numFmtId="10" fontId="0" fillId="32" borderId="50" xfId="0" applyNumberFormat="1" applyFill="1" applyBorder="1" applyAlignment="1">
      <alignment horizontal="center"/>
    </xf>
    <xf numFmtId="0" fontId="1" fillId="0" borderId="45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10" fontId="6" fillId="32" borderId="39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vertical="center"/>
    </xf>
    <xf numFmtId="0" fontId="1" fillId="32" borderId="55" xfId="0" applyFont="1" applyFill="1" applyBorder="1" applyAlignment="1">
      <alignment horizontal="center" vertical="center" wrapText="1"/>
    </xf>
    <xf numFmtId="3" fontId="1" fillId="47" borderId="16" xfId="0" applyNumberFormat="1" applyFont="1" applyFill="1" applyBorder="1" applyAlignment="1">
      <alignment vertical="center"/>
    </xf>
    <xf numFmtId="14" fontId="1" fillId="32" borderId="39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4" fontId="1" fillId="0" borderId="56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vertical="center"/>
    </xf>
    <xf numFmtId="173" fontId="6" fillId="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0" fontId="1" fillId="32" borderId="31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4" fontId="2" fillId="4" borderId="85" xfId="0" applyNumberFormat="1" applyFont="1" applyFill="1" applyBorder="1" applyAlignment="1">
      <alignment vertical="center"/>
    </xf>
    <xf numFmtId="172" fontId="2" fillId="32" borderId="85" xfId="0" applyNumberFormat="1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172" fontId="2" fillId="0" borderId="86" xfId="0" applyNumberFormat="1" applyFont="1" applyFill="1" applyBorder="1" applyAlignment="1">
      <alignment horizontal="right" vertical="center"/>
    </xf>
    <xf numFmtId="4" fontId="2" fillId="4" borderId="86" xfId="0" applyNumberFormat="1" applyFont="1" applyFill="1" applyBorder="1" applyAlignment="1">
      <alignment vertical="center"/>
    </xf>
    <xf numFmtId="172" fontId="2" fillId="32" borderId="86" xfId="0" applyNumberFormat="1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2" fontId="2" fillId="0" borderId="86" xfId="0" applyNumberFormat="1" applyFont="1" applyFill="1" applyBorder="1" applyAlignment="1">
      <alignment horizontal="center" vertical="center"/>
    </xf>
    <xf numFmtId="172" fontId="1" fillId="0" borderId="86" xfId="0" applyNumberFormat="1" applyFont="1" applyFill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172" fontId="1" fillId="0" borderId="87" xfId="0" applyNumberFormat="1" applyFont="1" applyFill="1" applyBorder="1" applyAlignment="1">
      <alignment horizontal="right" vertical="center"/>
    </xf>
    <xf numFmtId="3" fontId="2" fillId="32" borderId="16" xfId="0" applyNumberFormat="1" applyFont="1" applyFill="1" applyBorder="1" applyAlignment="1">
      <alignment vertical="center"/>
    </xf>
    <xf numFmtId="3" fontId="2" fillId="32" borderId="50" xfId="0" applyNumberFormat="1" applyFont="1" applyFill="1" applyBorder="1" applyAlignment="1">
      <alignment vertical="center"/>
    </xf>
    <xf numFmtId="3" fontId="2" fillId="32" borderId="39" xfId="0" applyNumberFormat="1" applyFont="1" applyFill="1" applyBorder="1" applyAlignment="1">
      <alignment vertical="center"/>
    </xf>
    <xf numFmtId="3" fontId="1" fillId="32" borderId="56" xfId="0" applyNumberFormat="1" applyFont="1" applyFill="1" applyBorder="1" applyAlignment="1">
      <alignment vertical="center"/>
    </xf>
    <xf numFmtId="3" fontId="2" fillId="32" borderId="63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/>
    </xf>
    <xf numFmtId="194" fontId="1" fillId="40" borderId="10" xfId="0" applyNumberFormat="1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vertical="center" wrapText="1"/>
    </xf>
    <xf numFmtId="172" fontId="2" fillId="0" borderId="85" xfId="0" applyNumberFormat="1" applyFont="1" applyFill="1" applyBorder="1" applyAlignment="1">
      <alignment vertical="center"/>
    </xf>
    <xf numFmtId="172" fontId="2" fillId="0" borderId="8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3" fillId="41" borderId="86" xfId="0" applyNumberFormat="1" applyFont="1" applyFill="1" applyBorder="1" applyAlignment="1">
      <alignment vertical="center"/>
    </xf>
    <xf numFmtId="173" fontId="9" fillId="41" borderId="14" xfId="0" applyNumberFormat="1" applyFont="1" applyFill="1" applyBorder="1" applyAlignment="1">
      <alignment vertical="center"/>
    </xf>
    <xf numFmtId="173" fontId="9" fillId="41" borderId="79" xfId="0" applyNumberFormat="1" applyFont="1" applyFill="1" applyBorder="1" applyAlignment="1">
      <alignment vertical="center"/>
    </xf>
    <xf numFmtId="173" fontId="18" fillId="0" borderId="0" xfId="0" applyNumberFormat="1" applyFont="1" applyFill="1" applyBorder="1" applyAlignment="1">
      <alignment vertical="center"/>
    </xf>
    <xf numFmtId="173" fontId="9" fillId="32" borderId="88" xfId="0" applyNumberFormat="1" applyFont="1" applyFill="1" applyBorder="1" applyAlignment="1">
      <alignment vertical="center"/>
    </xf>
    <xf numFmtId="173" fontId="9" fillId="32" borderId="89" xfId="0" applyNumberFormat="1" applyFont="1" applyFill="1" applyBorder="1" applyAlignment="1">
      <alignment vertical="center"/>
    </xf>
    <xf numFmtId="173" fontId="3" fillId="41" borderId="90" xfId="0" applyNumberFormat="1" applyFont="1" applyFill="1" applyBorder="1" applyAlignment="1">
      <alignment vertical="center"/>
    </xf>
    <xf numFmtId="173" fontId="3" fillId="41" borderId="91" xfId="0" applyNumberFormat="1" applyFont="1" applyFill="1" applyBorder="1" applyAlignment="1">
      <alignment vertical="center"/>
    </xf>
    <xf numFmtId="173" fontId="9" fillId="41" borderId="92" xfId="0" applyNumberFormat="1" applyFont="1" applyFill="1" applyBorder="1" applyAlignment="1">
      <alignment vertical="center"/>
    </xf>
    <xf numFmtId="173" fontId="9" fillId="32" borderId="83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5" fontId="1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35" borderId="19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 vertical="center"/>
    </xf>
    <xf numFmtId="3" fontId="1" fillId="32" borderId="28" xfId="0" applyNumberFormat="1" applyFont="1" applyFill="1" applyBorder="1" applyAlignment="1">
      <alignment/>
    </xf>
    <xf numFmtId="3" fontId="1" fillId="32" borderId="29" xfId="0" applyNumberFormat="1" applyFont="1" applyFill="1" applyBorder="1" applyAlignment="1">
      <alignment/>
    </xf>
    <xf numFmtId="3" fontId="1" fillId="32" borderId="25" xfId="0" applyNumberFormat="1" applyFont="1" applyFill="1" applyBorder="1" applyAlignment="1">
      <alignment/>
    </xf>
    <xf numFmtId="3" fontId="1" fillId="32" borderId="24" xfId="0" applyNumberFormat="1" applyFont="1" applyFill="1" applyBorder="1" applyAlignment="1">
      <alignment/>
    </xf>
    <xf numFmtId="3" fontId="2" fillId="41" borderId="15" xfId="0" applyNumberFormat="1" applyFont="1" applyFill="1" applyBorder="1" applyAlignment="1">
      <alignment/>
    </xf>
    <xf numFmtId="3" fontId="2" fillId="41" borderId="14" xfId="0" applyNumberFormat="1" applyFont="1" applyFill="1" applyBorder="1" applyAlignment="1">
      <alignment/>
    </xf>
    <xf numFmtId="3" fontId="1" fillId="40" borderId="15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47" borderId="15" xfId="0" applyNumberFormat="1" applyFont="1" applyFill="1" applyBorder="1" applyAlignment="1">
      <alignment/>
    </xf>
    <xf numFmtId="3" fontId="2" fillId="47" borderId="14" xfId="0" applyNumberFormat="1" applyFont="1" applyFill="1" applyBorder="1" applyAlignment="1">
      <alignment/>
    </xf>
    <xf numFmtId="3" fontId="2" fillId="41" borderId="80" xfId="0" applyNumberFormat="1" applyFont="1" applyFill="1" applyBorder="1" applyAlignment="1">
      <alignment/>
    </xf>
    <xf numFmtId="3" fontId="2" fillId="41" borderId="97" xfId="0" applyNumberFormat="1" applyFont="1" applyFill="1" applyBorder="1" applyAlignment="1">
      <alignment/>
    </xf>
    <xf numFmtId="3" fontId="1" fillId="40" borderId="80" xfId="0" applyNumberFormat="1" applyFont="1" applyFill="1" applyBorder="1" applyAlignment="1">
      <alignment/>
    </xf>
    <xf numFmtId="3" fontId="1" fillId="40" borderId="97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98" xfId="0" applyFont="1" applyFill="1" applyBorder="1" applyAlignment="1">
      <alignment vertical="center"/>
    </xf>
    <xf numFmtId="0" fontId="2" fillId="0" borderId="98" xfId="0" applyFont="1" applyBorder="1" applyAlignment="1">
      <alignment horizontal="center" vertical="center" wrapText="1"/>
    </xf>
    <xf numFmtId="4" fontId="2" fillId="4" borderId="98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172" fontId="2" fillId="0" borderId="85" xfId="0" applyNumberFormat="1" applyFont="1" applyFill="1" applyBorder="1" applyAlignment="1">
      <alignment horizontal="right" vertical="center"/>
    </xf>
    <xf numFmtId="172" fontId="2" fillId="0" borderId="87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/>
    </xf>
    <xf numFmtId="0" fontId="2" fillId="0" borderId="40" xfId="0" applyFont="1" applyBorder="1" applyAlignment="1">
      <alignment/>
    </xf>
    <xf numFmtId="173" fontId="9" fillId="47" borderId="15" xfId="0" applyNumberFormat="1" applyFont="1" applyFill="1" applyBorder="1" applyAlignment="1">
      <alignment vertical="center"/>
    </xf>
    <xf numFmtId="173" fontId="9" fillId="47" borderId="14" xfId="0" applyNumberFormat="1" applyFont="1" applyFill="1" applyBorder="1" applyAlignment="1">
      <alignment vertical="center"/>
    </xf>
    <xf numFmtId="173" fontId="9" fillId="47" borderId="78" xfId="0" applyNumberFormat="1" applyFont="1" applyFill="1" applyBorder="1" applyAlignment="1">
      <alignment vertical="center"/>
    </xf>
    <xf numFmtId="173" fontId="9" fillId="47" borderId="79" xfId="0" applyNumberFormat="1" applyFont="1" applyFill="1" applyBorder="1" applyAlignment="1">
      <alignment vertical="center"/>
    </xf>
    <xf numFmtId="173" fontId="3" fillId="0" borderId="79" xfId="0" applyNumberFormat="1" applyFont="1" applyBorder="1" applyAlignment="1">
      <alignment vertical="center" wrapText="1"/>
    </xf>
    <xf numFmtId="3" fontId="1" fillId="49" borderId="13" xfId="0" applyNumberFormat="1" applyFont="1" applyFill="1" applyBorder="1" applyAlignment="1">
      <alignment/>
    </xf>
    <xf numFmtId="3" fontId="1" fillId="49" borderId="12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172" fontId="2" fillId="0" borderId="85" xfId="0" applyNumberFormat="1" applyFont="1" applyFill="1" applyBorder="1" applyAlignment="1">
      <alignment horizontal="center" vertical="center"/>
    </xf>
    <xf numFmtId="10" fontId="2" fillId="0" borderId="85" xfId="0" applyNumberFormat="1" applyFont="1" applyBorder="1" applyAlignment="1">
      <alignment horizontal="center" vertical="center" wrapText="1"/>
    </xf>
    <xf numFmtId="174" fontId="2" fillId="0" borderId="85" xfId="0" applyNumberFormat="1" applyFont="1" applyBorder="1" applyAlignment="1">
      <alignment horizontal="center" vertical="center" wrapText="1"/>
    </xf>
    <xf numFmtId="173" fontId="2" fillId="0" borderId="85" xfId="0" applyNumberFormat="1" applyFont="1" applyBorder="1" applyAlignment="1">
      <alignment horizontal="center" vertical="center" wrapText="1"/>
    </xf>
    <xf numFmtId="177" fontId="2" fillId="0" borderId="85" xfId="0" applyNumberFormat="1" applyFont="1" applyFill="1" applyBorder="1" applyAlignment="1">
      <alignment horizontal="center" vertical="center" wrapText="1"/>
    </xf>
    <xf numFmtId="173" fontId="2" fillId="0" borderId="8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2" fillId="0" borderId="86" xfId="0" applyNumberFormat="1" applyFont="1" applyFill="1" applyBorder="1" applyAlignment="1">
      <alignment vertical="center"/>
    </xf>
    <xf numFmtId="10" fontId="2" fillId="0" borderId="86" xfId="0" applyNumberFormat="1" applyFont="1" applyBorder="1" applyAlignment="1">
      <alignment horizontal="center" vertical="center" wrapText="1"/>
    </xf>
    <xf numFmtId="174" fontId="2" fillId="0" borderId="86" xfId="0" applyNumberFormat="1" applyFont="1" applyBorder="1" applyAlignment="1">
      <alignment horizontal="center" vertical="center" wrapText="1"/>
    </xf>
    <xf numFmtId="173" fontId="2" fillId="0" borderId="86" xfId="0" applyNumberFormat="1" applyFont="1" applyBorder="1" applyAlignment="1">
      <alignment horizontal="center" vertical="center" wrapText="1"/>
    </xf>
    <xf numFmtId="177" fontId="2" fillId="0" borderId="86" xfId="0" applyNumberFormat="1" applyFont="1" applyFill="1" applyBorder="1" applyAlignment="1">
      <alignment horizontal="center" vertical="center" wrapText="1"/>
    </xf>
    <xf numFmtId="173" fontId="2" fillId="0" borderId="86" xfId="0" applyNumberFormat="1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172" fontId="2" fillId="0" borderId="87" xfId="0" applyNumberFormat="1" applyFont="1" applyFill="1" applyBorder="1" applyAlignment="1">
      <alignment horizontal="center" vertical="center"/>
    </xf>
    <xf numFmtId="10" fontId="2" fillId="0" borderId="87" xfId="0" applyNumberFormat="1" applyFont="1" applyBorder="1" applyAlignment="1">
      <alignment horizontal="center" vertical="center" wrapText="1"/>
    </xf>
    <xf numFmtId="174" fontId="2" fillId="0" borderId="87" xfId="0" applyNumberFormat="1" applyFont="1" applyBorder="1" applyAlignment="1">
      <alignment horizontal="center" vertical="center" wrapText="1"/>
    </xf>
    <xf numFmtId="173" fontId="2" fillId="0" borderId="87" xfId="0" applyNumberFormat="1" applyFont="1" applyBorder="1" applyAlignment="1">
      <alignment horizontal="center" vertical="center" wrapText="1"/>
    </xf>
    <xf numFmtId="177" fontId="2" fillId="0" borderId="87" xfId="0" applyNumberFormat="1" applyFont="1" applyFill="1" applyBorder="1" applyAlignment="1">
      <alignment horizontal="center" vertical="center" wrapText="1"/>
    </xf>
    <xf numFmtId="173" fontId="2" fillId="0" borderId="87" xfId="0" applyNumberFormat="1" applyFont="1" applyFill="1" applyBorder="1" applyAlignment="1">
      <alignment horizontal="center" vertical="center" wrapText="1"/>
    </xf>
    <xf numFmtId="179" fontId="2" fillId="0" borderId="79" xfId="0" applyNumberFormat="1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1" fillId="32" borderId="49" xfId="0" applyFont="1" applyFill="1" applyBorder="1" applyAlignment="1">
      <alignment horizontal="left" vertical="center"/>
    </xf>
    <xf numFmtId="1" fontId="3" fillId="43" borderId="99" xfId="0" applyNumberFormat="1" applyFont="1" applyFill="1" applyBorder="1" applyAlignment="1">
      <alignment/>
    </xf>
    <xf numFmtId="172" fontId="1" fillId="43" borderId="70" xfId="0" applyNumberFormat="1" applyFont="1" applyFill="1" applyBorder="1" applyAlignment="1">
      <alignment vertical="center"/>
    </xf>
    <xf numFmtId="1" fontId="9" fillId="43" borderId="99" xfId="0" applyNumberFormat="1" applyFont="1" applyFill="1" applyBorder="1" applyAlignment="1">
      <alignment horizontal="center"/>
    </xf>
    <xf numFmtId="1" fontId="1" fillId="43" borderId="99" xfId="0" applyNumberFormat="1" applyFont="1" applyFill="1" applyBorder="1" applyAlignment="1">
      <alignment horizontal="center"/>
    </xf>
    <xf numFmtId="1" fontId="3" fillId="43" borderId="100" xfId="0" applyNumberFormat="1" applyFont="1" applyFill="1" applyBorder="1" applyAlignment="1">
      <alignment/>
    </xf>
    <xf numFmtId="174" fontId="2" fillId="0" borderId="85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Border="1" applyAlignment="1" quotePrefix="1">
      <alignment horizontal="center" vertical="center" wrapText="1"/>
    </xf>
    <xf numFmtId="174" fontId="2" fillId="0" borderId="87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10" fontId="2" fillId="0" borderId="85" xfId="0" applyNumberFormat="1" applyFont="1" applyFill="1" applyBorder="1" applyAlignment="1" quotePrefix="1">
      <alignment horizontal="center" vertical="center" wrapText="1"/>
    </xf>
    <xf numFmtId="174" fontId="2" fillId="0" borderId="85" xfId="0" applyNumberFormat="1" applyFont="1" applyFill="1" applyBorder="1" applyAlignment="1">
      <alignment horizontal="center" vertical="center" wrapText="1"/>
    </xf>
    <xf numFmtId="177" fontId="2" fillId="0" borderId="85" xfId="0" applyNumberFormat="1" applyFont="1" applyFill="1" applyBorder="1" applyAlignment="1" quotePrefix="1">
      <alignment horizontal="center" vertical="center" wrapText="1"/>
    </xf>
    <xf numFmtId="179" fontId="2" fillId="0" borderId="85" xfId="0" applyNumberFormat="1" applyFont="1" applyFill="1" applyBorder="1" applyAlignment="1">
      <alignment horizontal="center" vertical="center" wrapText="1"/>
    </xf>
    <xf numFmtId="172" fontId="2" fillId="0" borderId="101" xfId="0" applyNumberFormat="1" applyFont="1" applyFill="1" applyBorder="1" applyAlignment="1">
      <alignment vertical="center"/>
    </xf>
    <xf numFmtId="172" fontId="2" fillId="0" borderId="101" xfId="0" applyNumberFormat="1" applyFont="1" applyFill="1" applyBorder="1" applyAlignment="1">
      <alignment horizontal="center" vertical="center"/>
    </xf>
    <xf numFmtId="10" fontId="2" fillId="0" borderId="101" xfId="0" applyNumberFormat="1" applyFont="1" applyFill="1" applyBorder="1" applyAlignment="1" quotePrefix="1">
      <alignment horizontal="center" vertical="center" wrapText="1"/>
    </xf>
    <xf numFmtId="174" fontId="2" fillId="0" borderId="101" xfId="0" applyNumberFormat="1" applyFont="1" applyFill="1" applyBorder="1" applyAlignment="1">
      <alignment horizontal="center" vertical="center" wrapText="1"/>
    </xf>
    <xf numFmtId="173" fontId="2" fillId="0" borderId="101" xfId="0" applyNumberFormat="1" applyFont="1" applyFill="1" applyBorder="1" applyAlignment="1">
      <alignment horizontal="center" vertical="center" wrapText="1"/>
    </xf>
    <xf numFmtId="177" fontId="2" fillId="0" borderId="101" xfId="0" applyNumberFormat="1" applyFont="1" applyFill="1" applyBorder="1" applyAlignment="1" quotePrefix="1">
      <alignment horizontal="center" vertical="center" wrapText="1"/>
    </xf>
    <xf numFmtId="177" fontId="2" fillId="0" borderId="101" xfId="0" applyNumberFormat="1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vertical="center"/>
    </xf>
    <xf numFmtId="172" fontId="2" fillId="0" borderId="102" xfId="0" applyNumberFormat="1" applyFont="1" applyFill="1" applyBorder="1" applyAlignment="1">
      <alignment vertical="center"/>
    </xf>
    <xf numFmtId="172" fontId="2" fillId="0" borderId="102" xfId="0" applyNumberFormat="1" applyFont="1" applyFill="1" applyBorder="1" applyAlignment="1">
      <alignment horizontal="center" vertical="center"/>
    </xf>
    <xf numFmtId="10" fontId="2" fillId="0" borderId="102" xfId="0" applyNumberFormat="1" applyFont="1" applyBorder="1" applyAlignment="1">
      <alignment horizontal="center" vertical="center" wrapText="1"/>
    </xf>
    <xf numFmtId="174" fontId="2" fillId="0" borderId="102" xfId="0" applyNumberFormat="1" applyFont="1" applyBorder="1" applyAlignment="1">
      <alignment horizontal="center" vertical="center" wrapText="1"/>
    </xf>
    <xf numFmtId="173" fontId="2" fillId="0" borderId="102" xfId="0" applyNumberFormat="1" applyFont="1" applyBorder="1" applyAlignment="1">
      <alignment horizontal="center" vertical="center" wrapText="1"/>
    </xf>
    <xf numFmtId="177" fontId="2" fillId="0" borderId="102" xfId="0" applyNumberFormat="1" applyFont="1" applyFill="1" applyBorder="1" applyAlignment="1">
      <alignment horizontal="center" vertical="center" wrapText="1"/>
    </xf>
    <xf numFmtId="173" fontId="2" fillId="0" borderId="102" xfId="0" applyNumberFormat="1" applyFont="1" applyFill="1" applyBorder="1" applyAlignment="1">
      <alignment horizontal="center" vertical="center" wrapText="1"/>
    </xf>
    <xf numFmtId="179" fontId="2" fillId="0" borderId="2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73" fontId="3" fillId="40" borderId="47" xfId="0" applyNumberFormat="1" applyFont="1" applyFill="1" applyBorder="1" applyAlignment="1">
      <alignment/>
    </xf>
    <xf numFmtId="173" fontId="3" fillId="40" borderId="48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horizontal="center" vertical="center" wrapText="1"/>
    </xf>
    <xf numFmtId="177" fontId="2" fillId="0" borderId="79" xfId="0" applyNumberFormat="1" applyFont="1" applyFill="1" applyBorder="1" applyAlignment="1">
      <alignment horizontal="center" vertical="center" wrapText="1"/>
    </xf>
    <xf numFmtId="177" fontId="2" fillId="0" borderId="89" xfId="0" applyNumberFormat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10" fontId="2" fillId="0" borderId="101" xfId="0" applyNumberFormat="1" applyFont="1" applyBorder="1" applyAlignment="1">
      <alignment horizontal="center" vertical="center" wrapText="1"/>
    </xf>
    <xf numFmtId="174" fontId="2" fillId="0" borderId="101" xfId="0" applyNumberFormat="1" applyFont="1" applyBorder="1" applyAlignment="1">
      <alignment horizontal="center" vertical="center" wrapText="1"/>
    </xf>
    <xf numFmtId="173" fontId="2" fillId="0" borderId="101" xfId="0" applyNumberFormat="1" applyFont="1" applyBorder="1" applyAlignment="1">
      <alignment horizontal="center" vertical="center" wrapText="1"/>
    </xf>
    <xf numFmtId="177" fontId="2" fillId="0" borderId="97" xfId="0" applyNumberFormat="1" applyFont="1" applyFill="1" applyBorder="1" applyAlignment="1">
      <alignment horizontal="center" vertical="center" wrapText="1"/>
    </xf>
    <xf numFmtId="172" fontId="19" fillId="52" borderId="1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02" xfId="0" applyFont="1" applyBorder="1" applyAlignment="1">
      <alignment horizontal="center" vertical="center" wrapText="1"/>
    </xf>
    <xf numFmtId="172" fontId="2" fillId="0" borderId="102" xfId="0" applyNumberFormat="1" applyFont="1" applyFill="1" applyBorder="1" applyAlignment="1">
      <alignment horizontal="right" vertical="center"/>
    </xf>
    <xf numFmtId="172" fontId="1" fillId="0" borderId="102" xfId="0" applyNumberFormat="1" applyFont="1" applyFill="1" applyBorder="1" applyAlignment="1">
      <alignment horizontal="right" vertical="center"/>
    </xf>
    <xf numFmtId="173" fontId="1" fillId="48" borderId="55" xfId="0" applyNumberFormat="1" applyFont="1" applyFill="1" applyBorder="1" applyAlignment="1">
      <alignment vertical="center"/>
    </xf>
    <xf numFmtId="173" fontId="2" fillId="32" borderId="45" xfId="0" applyNumberFormat="1" applyFont="1" applyFill="1" applyBorder="1" applyAlignment="1">
      <alignment vertical="center"/>
    </xf>
    <xf numFmtId="173" fontId="2" fillId="32" borderId="64" xfId="0" applyNumberFormat="1" applyFont="1" applyFill="1" applyBorder="1" applyAlignment="1">
      <alignment vertical="center"/>
    </xf>
    <xf numFmtId="173" fontId="1" fillId="32" borderId="49" xfId="0" applyNumberFormat="1" applyFont="1" applyFill="1" applyBorder="1" applyAlignment="1">
      <alignment vertical="center"/>
    </xf>
    <xf numFmtId="173" fontId="2" fillId="32" borderId="23" xfId="0" applyNumberFormat="1" applyFont="1" applyFill="1" applyBorder="1" applyAlignment="1">
      <alignment vertical="center"/>
    </xf>
    <xf numFmtId="173" fontId="2" fillId="32" borderId="84" xfId="0" applyNumberFormat="1" applyFont="1" applyFill="1" applyBorder="1" applyAlignment="1">
      <alignment vertical="center"/>
    </xf>
    <xf numFmtId="173" fontId="1" fillId="32" borderId="26" xfId="0" applyNumberFormat="1" applyFont="1" applyFill="1" applyBorder="1" applyAlignment="1">
      <alignment vertical="center"/>
    </xf>
    <xf numFmtId="173" fontId="1" fillId="32" borderId="11" xfId="0" applyNumberFormat="1" applyFont="1" applyFill="1" applyBorder="1" applyAlignment="1">
      <alignment vertical="center"/>
    </xf>
    <xf numFmtId="172" fontId="2" fillId="32" borderId="45" xfId="0" applyNumberFormat="1" applyFont="1" applyFill="1" applyBorder="1" applyAlignment="1">
      <alignment vertical="center"/>
    </xf>
    <xf numFmtId="173" fontId="3" fillId="0" borderId="97" xfId="0" applyNumberFormat="1" applyFont="1" applyBorder="1" applyAlignment="1">
      <alignment vertical="center" wrapText="1"/>
    </xf>
    <xf numFmtId="173" fontId="9" fillId="32" borderId="103" xfId="0" applyNumberFormat="1" applyFont="1" applyFill="1" applyBorder="1" applyAlignment="1">
      <alignment vertical="center"/>
    </xf>
    <xf numFmtId="173" fontId="9" fillId="32" borderId="104" xfId="0" applyNumberFormat="1" applyFont="1" applyFill="1" applyBorder="1" applyAlignment="1">
      <alignment vertical="center"/>
    </xf>
    <xf numFmtId="173" fontId="9" fillId="50" borderId="105" xfId="0" applyNumberFormat="1" applyFont="1" applyFill="1" applyBorder="1" applyAlignment="1">
      <alignment vertical="center"/>
    </xf>
    <xf numFmtId="173" fontId="9" fillId="50" borderId="106" xfId="0" applyNumberFormat="1" applyFont="1" applyFill="1" applyBorder="1" applyAlignment="1">
      <alignment vertical="center"/>
    </xf>
    <xf numFmtId="173" fontId="9" fillId="50" borderId="107" xfId="0" applyNumberFormat="1" applyFont="1" applyFill="1" applyBorder="1" applyAlignment="1">
      <alignment vertical="center"/>
    </xf>
    <xf numFmtId="173" fontId="9" fillId="50" borderId="108" xfId="0" applyNumberFormat="1" applyFont="1" applyFill="1" applyBorder="1" applyAlignment="1">
      <alignment vertical="center"/>
    </xf>
    <xf numFmtId="173" fontId="9" fillId="50" borderId="109" xfId="0" applyNumberFormat="1" applyFont="1" applyFill="1" applyBorder="1" applyAlignment="1">
      <alignment vertical="center"/>
    </xf>
    <xf numFmtId="173" fontId="9" fillId="0" borderId="107" xfId="0" applyNumberFormat="1" applyFont="1" applyFill="1" applyBorder="1" applyAlignment="1">
      <alignment vertical="center"/>
    </xf>
    <xf numFmtId="0" fontId="1" fillId="32" borderId="63" xfId="0" applyFont="1" applyFill="1" applyBorder="1" applyAlignment="1">
      <alignment horizontal="left" vertical="center"/>
    </xf>
    <xf numFmtId="0" fontId="9" fillId="0" borderId="88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202" fontId="1" fillId="0" borderId="0" xfId="0" applyNumberFormat="1" applyFont="1" applyAlignment="1">
      <alignment/>
    </xf>
    <xf numFmtId="172" fontId="1" fillId="32" borderId="10" xfId="0" applyNumberFormat="1" applyFont="1" applyFill="1" applyBorder="1" applyAlignment="1">
      <alignment/>
    </xf>
    <xf numFmtId="175" fontId="1" fillId="4" borderId="10" xfId="0" applyNumberFormat="1" applyFont="1" applyFill="1" applyBorder="1" applyAlignment="1">
      <alignment horizontal="center" wrapText="1"/>
    </xf>
    <xf numFmtId="172" fontId="2" fillId="4" borderId="86" xfId="0" applyNumberFormat="1" applyFont="1" applyFill="1" applyBorder="1" applyAlignment="1">
      <alignment vertical="center"/>
    </xf>
    <xf numFmtId="172" fontId="2" fillId="32" borderId="102" xfId="0" applyNumberFormat="1" applyFont="1" applyFill="1" applyBorder="1" applyAlignment="1">
      <alignment vertical="center"/>
    </xf>
    <xf numFmtId="172" fontId="2" fillId="32" borderId="30" xfId="0" applyNumberFormat="1" applyFont="1" applyFill="1" applyBorder="1" applyAlignment="1">
      <alignment vertical="center"/>
    </xf>
    <xf numFmtId="172" fontId="2" fillId="4" borderId="93" xfId="0" applyNumberFormat="1" applyFont="1" applyFill="1" applyBorder="1" applyAlignment="1">
      <alignment vertical="center"/>
    </xf>
    <xf numFmtId="172" fontId="2" fillId="32" borderId="93" xfId="0" applyNumberFormat="1" applyFont="1" applyFill="1" applyBorder="1" applyAlignment="1">
      <alignment vertical="center"/>
    </xf>
    <xf numFmtId="0" fontId="2" fillId="4" borderId="86" xfId="0" applyFont="1" applyFill="1" applyBorder="1" applyAlignment="1">
      <alignment vertical="center"/>
    </xf>
    <xf numFmtId="172" fontId="2" fillId="32" borderId="60" xfId="0" applyNumberFormat="1" applyFont="1" applyFill="1" applyBorder="1" applyAlignment="1">
      <alignment vertical="center"/>
    </xf>
    <xf numFmtId="172" fontId="2" fillId="32" borderId="87" xfId="0" applyNumberFormat="1" applyFont="1" applyFill="1" applyBorder="1" applyAlignment="1">
      <alignment vertical="center"/>
    </xf>
    <xf numFmtId="172" fontId="6" fillId="0" borderId="10" xfId="0" applyNumberFormat="1" applyFont="1" applyBorder="1" applyAlignment="1">
      <alignment/>
    </xf>
    <xf numFmtId="172" fontId="6" fillId="32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6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172" fontId="2" fillId="4" borderId="30" xfId="0" applyNumberFormat="1" applyFont="1" applyFill="1" applyBorder="1" applyAlignment="1">
      <alignment vertical="center"/>
    </xf>
    <xf numFmtId="172" fontId="2" fillId="4" borderId="102" xfId="0" applyNumberFormat="1" applyFont="1" applyFill="1" applyBorder="1" applyAlignment="1">
      <alignment vertical="center"/>
    </xf>
    <xf numFmtId="172" fontId="2" fillId="32" borderId="101" xfId="0" applyNumberFormat="1" applyFont="1" applyFill="1" applyBorder="1" applyAlignment="1">
      <alignment vertical="center"/>
    </xf>
    <xf numFmtId="172" fontId="2" fillId="32" borderId="110" xfId="0" applyNumberFormat="1" applyFont="1" applyFill="1" applyBorder="1" applyAlignment="1">
      <alignment vertical="center"/>
    </xf>
    <xf numFmtId="0" fontId="2" fillId="4" borderId="102" xfId="0" applyFont="1" applyFill="1" applyBorder="1" applyAlignment="1">
      <alignment vertical="center"/>
    </xf>
    <xf numFmtId="3" fontId="1" fillId="47" borderId="17" xfId="0" applyNumberFormat="1" applyFont="1" applyFill="1" applyBorder="1" applyAlignment="1">
      <alignment vertical="center"/>
    </xf>
    <xf numFmtId="3" fontId="1" fillId="47" borderId="50" xfId="0" applyNumberFormat="1" applyFont="1" applyFill="1" applyBorder="1" applyAlignment="1">
      <alignment vertical="center"/>
    </xf>
    <xf numFmtId="175" fontId="6" fillId="4" borderId="1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3" fontId="1" fillId="0" borderId="111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2" fillId="0" borderId="111" xfId="0" applyFont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10" fontId="2" fillId="0" borderId="111" xfId="0" applyNumberFormat="1" applyFont="1" applyBorder="1" applyAlignment="1">
      <alignment horizontal="center" vertical="center" wrapText="1"/>
    </xf>
    <xf numFmtId="173" fontId="2" fillId="0" borderId="111" xfId="0" applyNumberFormat="1" applyFont="1" applyBorder="1" applyAlignment="1">
      <alignment horizontal="center" vertical="center" wrapText="1"/>
    </xf>
    <xf numFmtId="172" fontId="2" fillId="0" borderId="111" xfId="0" applyNumberFormat="1" applyFont="1" applyFill="1" applyBorder="1" applyAlignment="1">
      <alignment horizontal="center" vertical="center"/>
    </xf>
    <xf numFmtId="172" fontId="2" fillId="32" borderId="111" xfId="0" applyNumberFormat="1" applyFont="1" applyFill="1" applyBorder="1" applyAlignment="1">
      <alignment vertical="center"/>
    </xf>
    <xf numFmtId="174" fontId="2" fillId="0" borderId="111" xfId="0" applyNumberFormat="1" applyFont="1" applyBorder="1" applyAlignment="1">
      <alignment horizontal="center" vertical="center" wrapText="1"/>
    </xf>
    <xf numFmtId="179" fontId="2" fillId="0" borderId="111" xfId="0" applyNumberFormat="1" applyFont="1" applyFill="1" applyBorder="1" applyAlignment="1">
      <alignment horizontal="center" vertical="center" wrapText="1"/>
    </xf>
    <xf numFmtId="173" fontId="2" fillId="0" borderId="111" xfId="0" applyNumberFormat="1" applyFont="1" applyFill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172" fontId="2" fillId="32" borderId="112" xfId="0" applyNumberFormat="1" applyFont="1" applyFill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172" fontId="2" fillId="0" borderId="98" xfId="0" applyNumberFormat="1" applyFont="1" applyFill="1" applyBorder="1" applyAlignment="1">
      <alignment vertical="center"/>
    </xf>
    <xf numFmtId="172" fontId="2" fillId="0" borderId="98" xfId="0" applyNumberFormat="1" applyFont="1" applyFill="1" applyBorder="1" applyAlignment="1">
      <alignment horizontal="center" vertical="center"/>
    </xf>
    <xf numFmtId="10" fontId="2" fillId="0" borderId="98" xfId="0" applyNumberFormat="1" applyFont="1" applyBorder="1" applyAlignment="1">
      <alignment horizontal="center" vertical="center" wrapText="1"/>
    </xf>
    <xf numFmtId="174" fontId="2" fillId="0" borderId="98" xfId="0" applyNumberFormat="1" applyFont="1" applyBorder="1" applyAlignment="1">
      <alignment horizontal="center" vertical="center" wrapText="1"/>
    </xf>
    <xf numFmtId="173" fontId="2" fillId="0" borderId="98" xfId="0" applyNumberFormat="1" applyFont="1" applyBorder="1" applyAlignment="1">
      <alignment horizontal="center" vertical="center" wrapText="1"/>
    </xf>
    <xf numFmtId="177" fontId="2" fillId="0" borderId="98" xfId="0" applyNumberFormat="1" applyFont="1" applyFill="1" applyBorder="1" applyAlignment="1">
      <alignment horizontal="center" vertical="center" wrapText="1"/>
    </xf>
    <xf numFmtId="173" fontId="2" fillId="0" borderId="98" xfId="0" applyNumberFormat="1" applyFont="1" applyFill="1" applyBorder="1" applyAlignment="1">
      <alignment horizontal="center" vertical="center" wrapText="1"/>
    </xf>
    <xf numFmtId="177" fontId="2" fillId="0" borderId="68" xfId="0" applyNumberFormat="1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9" fillId="40" borderId="28" xfId="0" applyNumberFormat="1" applyFont="1" applyFill="1" applyBorder="1" applyAlignment="1">
      <alignment/>
    </xf>
    <xf numFmtId="3" fontId="9" fillId="40" borderId="29" xfId="0" applyNumberFormat="1" applyFont="1" applyFill="1" applyBorder="1" applyAlignment="1">
      <alignment/>
    </xf>
    <xf numFmtId="3" fontId="9" fillId="40" borderId="30" xfId="0" applyNumberFormat="1" applyFont="1" applyFill="1" applyBorder="1" applyAlignment="1">
      <alignment/>
    </xf>
    <xf numFmtId="3" fontId="9" fillId="40" borderId="14" xfId="0" applyNumberFormat="1" applyFont="1" applyFill="1" applyBorder="1" applyAlignment="1">
      <alignment/>
    </xf>
    <xf numFmtId="3" fontId="9" fillId="37" borderId="13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9" fillId="49" borderId="13" xfId="0" applyNumberFormat="1" applyFont="1" applyFill="1" applyBorder="1" applyAlignment="1">
      <alignment/>
    </xf>
    <xf numFmtId="3" fontId="9" fillId="49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9" fillId="32" borderId="2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center"/>
    </xf>
    <xf numFmtId="173" fontId="9" fillId="32" borderId="25" xfId="0" applyNumberFormat="1" applyFont="1" applyFill="1" applyBorder="1" applyAlignment="1">
      <alignment/>
    </xf>
    <xf numFmtId="173" fontId="9" fillId="32" borderId="24" xfId="0" applyNumberFormat="1" applyFont="1" applyFill="1" applyBorder="1" applyAlignment="1">
      <alignment/>
    </xf>
    <xf numFmtId="3" fontId="3" fillId="42" borderId="15" xfId="0" applyNumberFormat="1" applyFont="1" applyFill="1" applyBorder="1" applyAlignment="1">
      <alignment/>
    </xf>
    <xf numFmtId="3" fontId="3" fillId="42" borderId="14" xfId="0" applyNumberFormat="1" applyFont="1" applyFill="1" applyBorder="1" applyAlignment="1">
      <alignment/>
    </xf>
    <xf numFmtId="173" fontId="9" fillId="40" borderId="15" xfId="0" applyNumberFormat="1" applyFont="1" applyFill="1" applyBorder="1" applyAlignment="1">
      <alignment/>
    </xf>
    <xf numFmtId="173" fontId="9" fillId="40" borderId="14" xfId="0" applyNumberFormat="1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/>
    </xf>
    <xf numFmtId="0" fontId="9" fillId="32" borderId="16" xfId="0" applyFont="1" applyFill="1" applyBorder="1" applyAlignment="1">
      <alignment horizontal="left" vertical="center"/>
    </xf>
    <xf numFmtId="173" fontId="3" fillId="42" borderId="15" xfId="0" applyNumberFormat="1" applyFont="1" applyFill="1" applyBorder="1" applyAlignment="1">
      <alignment/>
    </xf>
    <xf numFmtId="173" fontId="3" fillId="42" borderId="14" xfId="0" applyNumberFormat="1" applyFont="1" applyFill="1" applyBorder="1" applyAlignment="1">
      <alignment/>
    </xf>
    <xf numFmtId="3" fontId="3" fillId="41" borderId="15" xfId="0" applyNumberFormat="1" applyFont="1" applyFill="1" applyBorder="1" applyAlignment="1">
      <alignment/>
    </xf>
    <xf numFmtId="3" fontId="3" fillId="41" borderId="14" xfId="0" applyNumberFormat="1" applyFont="1" applyFill="1" applyBorder="1" applyAlignment="1">
      <alignment/>
    </xf>
    <xf numFmtId="3" fontId="9" fillId="40" borderId="15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173" fontId="3" fillId="41" borderId="47" xfId="0" applyNumberFormat="1" applyFont="1" applyFill="1" applyBorder="1" applyAlignment="1">
      <alignment/>
    </xf>
    <xf numFmtId="173" fontId="3" fillId="41" borderId="48" xfId="0" applyNumberFormat="1" applyFont="1" applyFill="1" applyBorder="1" applyAlignment="1">
      <alignment/>
    </xf>
    <xf numFmtId="0" fontId="9" fillId="32" borderId="11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173" fontId="9" fillId="0" borderId="18" xfId="0" applyNumberFormat="1" applyFont="1" applyFill="1" applyBorder="1" applyAlignment="1">
      <alignment/>
    </xf>
    <xf numFmtId="0" fontId="20" fillId="34" borderId="31" xfId="0" applyFont="1" applyFill="1" applyBorder="1" applyAlignment="1">
      <alignment horizontal="center" vertical="center"/>
    </xf>
    <xf numFmtId="0" fontId="0" fillId="0" borderId="99" xfId="0" applyBorder="1" applyAlignment="1">
      <alignment/>
    </xf>
    <xf numFmtId="172" fontId="2" fillId="32" borderId="113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70" xfId="0" applyNumberFormat="1" applyFont="1" applyFill="1" applyBorder="1" applyAlignment="1">
      <alignment horizontal="center" vertical="center"/>
    </xf>
    <xf numFmtId="172" fontId="2" fillId="32" borderId="58" xfId="0" applyNumberFormat="1" applyFont="1" applyFill="1" applyBorder="1" applyAlignment="1">
      <alignment vertical="center"/>
    </xf>
    <xf numFmtId="0" fontId="2" fillId="0" borderId="114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111" xfId="0" applyFont="1" applyBorder="1" applyAlignment="1">
      <alignment horizontal="left" vertical="center"/>
    </xf>
    <xf numFmtId="0" fontId="2" fillId="33" borderId="111" xfId="0" applyFont="1" applyFill="1" applyBorder="1" applyAlignment="1">
      <alignment horizontal="center" vertical="center" wrapText="1"/>
    </xf>
    <xf numFmtId="0" fontId="2" fillId="0" borderId="115" xfId="0" applyFont="1" applyBorder="1" applyAlignment="1">
      <alignment/>
    </xf>
    <xf numFmtId="173" fontId="1" fillId="4" borderId="52" xfId="0" applyNumberFormat="1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/>
    </xf>
    <xf numFmtId="0" fontId="2" fillId="4" borderId="52" xfId="0" applyFont="1" applyFill="1" applyBorder="1" applyAlignment="1">
      <alignment horizontal="left" vertical="center" wrapText="1"/>
    </xf>
    <xf numFmtId="10" fontId="2" fillId="4" borderId="52" xfId="0" applyNumberFormat="1" applyFont="1" applyFill="1" applyBorder="1" applyAlignment="1">
      <alignment horizontal="center" vertical="center" wrapText="1"/>
    </xf>
    <xf numFmtId="173" fontId="2" fillId="4" borderId="52" xfId="0" applyNumberFormat="1" applyFont="1" applyFill="1" applyBorder="1" applyAlignment="1">
      <alignment horizontal="center" vertical="center" wrapText="1"/>
    </xf>
    <xf numFmtId="172" fontId="2" fillId="4" borderId="52" xfId="0" applyNumberFormat="1" applyFont="1" applyFill="1" applyBorder="1" applyAlignment="1">
      <alignment horizontal="center" vertical="center"/>
    </xf>
    <xf numFmtId="172" fontId="2" fillId="4" borderId="52" xfId="0" applyNumberFormat="1" applyFont="1" applyFill="1" applyBorder="1" applyAlignment="1">
      <alignment vertical="center"/>
    </xf>
    <xf numFmtId="174" fontId="2" fillId="4" borderId="52" xfId="0" applyNumberFormat="1" applyFont="1" applyFill="1" applyBorder="1" applyAlignment="1">
      <alignment horizontal="center" vertical="center" wrapText="1"/>
    </xf>
    <xf numFmtId="179" fontId="2" fillId="4" borderId="52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99" xfId="0" applyFont="1" applyBorder="1" applyAlignment="1">
      <alignment/>
    </xf>
    <xf numFmtId="172" fontId="2" fillId="4" borderId="72" xfId="0" applyNumberFormat="1" applyFont="1" applyFill="1" applyBorder="1" applyAlignment="1">
      <alignment vertical="center"/>
    </xf>
    <xf numFmtId="0" fontId="2" fillId="0" borderId="32" xfId="0" applyFont="1" applyBorder="1" applyAlignment="1">
      <alignment/>
    </xf>
    <xf numFmtId="172" fontId="2" fillId="4" borderId="94" xfId="0" applyNumberFormat="1" applyFont="1" applyFill="1" applyBorder="1" applyAlignment="1">
      <alignment vertical="center"/>
    </xf>
    <xf numFmtId="172" fontId="2" fillId="32" borderId="94" xfId="0" applyNumberFormat="1" applyFont="1" applyFill="1" applyBorder="1" applyAlignment="1">
      <alignment vertical="center"/>
    </xf>
    <xf numFmtId="0" fontId="2" fillId="0" borderId="116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" fontId="9" fillId="32" borderId="32" xfId="0" applyNumberFormat="1" applyFont="1" applyFill="1" applyBorder="1" applyAlignment="1">
      <alignment horizontal="center"/>
    </xf>
    <xf numFmtId="173" fontId="9" fillId="32" borderId="71" xfId="0" applyNumberFormat="1" applyFont="1" applyFill="1" applyBorder="1" applyAlignment="1">
      <alignment vertical="center"/>
    </xf>
    <xf numFmtId="173" fontId="9" fillId="32" borderId="117" xfId="0" applyNumberFormat="1" applyFont="1" applyFill="1" applyBorder="1" applyAlignment="1">
      <alignment vertical="center"/>
    </xf>
    <xf numFmtId="173" fontId="3" fillId="41" borderId="87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3" fontId="3" fillId="40" borderId="105" xfId="0" applyNumberFormat="1" applyFont="1" applyFill="1" applyBorder="1" applyAlignment="1">
      <alignment vertical="center"/>
    </xf>
    <xf numFmtId="173" fontId="3" fillId="41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0" fontId="2" fillId="4" borderId="91" xfId="0" applyFont="1" applyFill="1" applyBorder="1" applyAlignment="1">
      <alignment vertical="center"/>
    </xf>
    <xf numFmtId="172" fontId="2" fillId="4" borderId="118" xfId="0" applyNumberFormat="1" applyFont="1" applyFill="1" applyBorder="1" applyAlignment="1">
      <alignment vertical="center"/>
    </xf>
    <xf numFmtId="172" fontId="2" fillId="32" borderId="91" xfId="0" applyNumberFormat="1" applyFont="1" applyFill="1" applyBorder="1" applyAlignment="1">
      <alignment vertical="center"/>
    </xf>
    <xf numFmtId="172" fontId="2" fillId="4" borderId="91" xfId="0" applyNumberFormat="1" applyFont="1" applyFill="1" applyBorder="1" applyAlignment="1">
      <alignment vertical="center"/>
    </xf>
    <xf numFmtId="0" fontId="2" fillId="53" borderId="83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93" fontId="2" fillId="0" borderId="0" xfId="0" applyNumberFormat="1" applyFont="1" applyAlignment="1">
      <alignment/>
    </xf>
    <xf numFmtId="173" fontId="3" fillId="0" borderId="76" xfId="0" applyNumberFormat="1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3" fontId="2" fillId="0" borderId="49" xfId="0" applyNumberFormat="1" applyFont="1" applyFill="1" applyBorder="1" applyAlignment="1">
      <alignment vertical="center"/>
    </xf>
    <xf numFmtId="3" fontId="2" fillId="4" borderId="49" xfId="0" applyNumberFormat="1" applyFont="1" applyFill="1" applyBorder="1" applyAlignment="1">
      <alignment vertical="center"/>
    </xf>
    <xf numFmtId="3" fontId="2" fillId="32" borderId="49" xfId="0" applyNumberFormat="1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4" borderId="63" xfId="0" applyNumberFormat="1" applyFont="1" applyFill="1" applyBorder="1" applyAlignment="1">
      <alignment vertical="center"/>
    </xf>
    <xf numFmtId="3" fontId="2" fillId="32" borderId="63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/>
    </xf>
    <xf numFmtId="173" fontId="1" fillId="32" borderId="90" xfId="0" applyNumberFormat="1" applyFont="1" applyFill="1" applyBorder="1" applyAlignment="1">
      <alignment/>
    </xf>
    <xf numFmtId="173" fontId="1" fillId="32" borderId="92" xfId="0" applyNumberFormat="1" applyFont="1" applyFill="1" applyBorder="1" applyAlignment="1">
      <alignment/>
    </xf>
    <xf numFmtId="173" fontId="2" fillId="41" borderId="22" xfId="0" applyNumberFormat="1" applyFont="1" applyFill="1" applyBorder="1" applyAlignment="1">
      <alignment/>
    </xf>
    <xf numFmtId="173" fontId="2" fillId="41" borderId="21" xfId="0" applyNumberFormat="1" applyFont="1" applyFill="1" applyBorder="1" applyAlignment="1">
      <alignment/>
    </xf>
    <xf numFmtId="173" fontId="1" fillId="40" borderId="80" xfId="0" applyNumberFormat="1" applyFont="1" applyFill="1" applyBorder="1" applyAlignment="1">
      <alignment/>
    </xf>
    <xf numFmtId="173" fontId="1" fillId="40" borderId="97" xfId="0" applyNumberFormat="1" applyFont="1" applyFill="1" applyBorder="1" applyAlignment="1">
      <alignment/>
    </xf>
    <xf numFmtId="0" fontId="2" fillId="0" borderId="50" xfId="0" applyFont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173" fontId="2" fillId="41" borderId="80" xfId="0" applyNumberFormat="1" applyFont="1" applyFill="1" applyBorder="1" applyAlignment="1">
      <alignment/>
    </xf>
    <xf numFmtId="173" fontId="2" fillId="41" borderId="97" xfId="0" applyNumberFormat="1" applyFont="1" applyFill="1" applyBorder="1" applyAlignment="1">
      <alignment/>
    </xf>
    <xf numFmtId="2" fontId="1" fillId="45" borderId="13" xfId="0" applyNumberFormat="1" applyFont="1" applyFill="1" applyBorder="1" applyAlignment="1">
      <alignment/>
    </xf>
    <xf numFmtId="3" fontId="1" fillId="48" borderId="13" xfId="0" applyNumberFormat="1" applyFont="1" applyFill="1" applyBorder="1" applyAlignment="1">
      <alignment/>
    </xf>
    <xf numFmtId="3" fontId="1" fillId="48" borderId="12" xfId="0" applyNumberFormat="1" applyFont="1" applyFill="1" applyBorder="1" applyAlignment="1">
      <alignment/>
    </xf>
    <xf numFmtId="0" fontId="2" fillId="0" borderId="37" xfId="0" applyFont="1" applyFill="1" applyBorder="1" applyAlignment="1">
      <alignment vertical="center"/>
    </xf>
    <xf numFmtId="173" fontId="3" fillId="41" borderId="54" xfId="0" applyNumberFormat="1" applyFont="1" applyFill="1" applyBorder="1" applyAlignment="1">
      <alignment vertical="center"/>
    </xf>
    <xf numFmtId="173" fontId="3" fillId="0" borderId="69" xfId="0" applyNumberFormat="1" applyFont="1" applyBorder="1" applyAlignment="1">
      <alignment vertical="center" wrapText="1"/>
    </xf>
    <xf numFmtId="173" fontId="3" fillId="40" borderId="54" xfId="0" applyNumberFormat="1" applyFont="1" applyFill="1" applyBorder="1" applyAlignment="1">
      <alignment vertical="center"/>
    </xf>
    <xf numFmtId="173" fontId="3" fillId="40" borderId="69" xfId="0" applyNumberFormat="1" applyFont="1" applyFill="1" applyBorder="1" applyAlignment="1">
      <alignment vertical="center"/>
    </xf>
    <xf numFmtId="2" fontId="1" fillId="32" borderId="43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4" fontId="2" fillId="0" borderId="85" xfId="0" applyNumberFormat="1" applyFont="1" applyBorder="1" applyAlignment="1">
      <alignment/>
    </xf>
    <xf numFmtId="4" fontId="2" fillId="0" borderId="87" xfId="0" applyNumberFormat="1" applyFont="1" applyBorder="1" applyAlignment="1">
      <alignment/>
    </xf>
    <xf numFmtId="173" fontId="9" fillId="4" borderId="25" xfId="0" applyNumberFormat="1" applyFont="1" applyFill="1" applyBorder="1" applyAlignment="1">
      <alignment vertical="center"/>
    </xf>
    <xf numFmtId="173" fontId="9" fillId="4" borderId="24" xfId="0" applyNumberFormat="1" applyFont="1" applyFill="1" applyBorder="1" applyAlignment="1">
      <alignment vertical="center"/>
    </xf>
    <xf numFmtId="173" fontId="9" fillId="4" borderId="22" xfId="0" applyNumberFormat="1" applyFont="1" applyFill="1" applyBorder="1" applyAlignment="1">
      <alignment vertical="center"/>
    </xf>
    <xf numFmtId="173" fontId="9" fillId="4" borderId="21" xfId="0" applyNumberFormat="1" applyFont="1" applyFill="1" applyBorder="1" applyAlignment="1">
      <alignment vertical="center"/>
    </xf>
    <xf numFmtId="0" fontId="2" fillId="53" borderId="16" xfId="0" applyFont="1" applyFill="1" applyBorder="1" applyAlignment="1">
      <alignment vertical="center"/>
    </xf>
    <xf numFmtId="173" fontId="1" fillId="32" borderId="93" xfId="0" applyNumberFormat="1" applyFont="1" applyFill="1" applyBorder="1" applyAlignment="1">
      <alignment/>
    </xf>
    <xf numFmtId="173" fontId="2" fillId="41" borderId="93" xfId="0" applyNumberFormat="1" applyFont="1" applyFill="1" applyBorder="1" applyAlignment="1">
      <alignment/>
    </xf>
    <xf numFmtId="3" fontId="2" fillId="41" borderId="93" xfId="0" applyNumberFormat="1" applyFont="1" applyFill="1" applyBorder="1" applyAlignment="1">
      <alignment/>
    </xf>
    <xf numFmtId="173" fontId="2" fillId="41" borderId="112" xfId="0" applyNumberFormat="1" applyFont="1" applyFill="1" applyBorder="1" applyAlignment="1">
      <alignment/>
    </xf>
    <xf numFmtId="3" fontId="1" fillId="48" borderId="36" xfId="0" applyNumberFormat="1" applyFont="1" applyFill="1" applyBorder="1" applyAlignment="1">
      <alignment/>
    </xf>
    <xf numFmtId="0" fontId="1" fillId="32" borderId="31" xfId="0" applyFont="1" applyFill="1" applyBorder="1" applyAlignment="1">
      <alignment horizontal="center"/>
    </xf>
    <xf numFmtId="2" fontId="1" fillId="45" borderId="31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left" vertical="center"/>
    </xf>
    <xf numFmtId="0" fontId="1" fillId="32" borderId="62" xfId="0" applyFont="1" applyFill="1" applyBorder="1" applyAlignment="1">
      <alignment horizontal="left" vertical="center"/>
    </xf>
    <xf numFmtId="173" fontId="1" fillId="32" borderId="73" xfId="0" applyNumberFormat="1" applyFont="1" applyFill="1" applyBorder="1" applyAlignment="1">
      <alignment/>
    </xf>
    <xf numFmtId="173" fontId="1" fillId="32" borderId="74" xfId="0" applyNumberFormat="1" applyFont="1" applyFill="1" applyBorder="1" applyAlignment="1">
      <alignment/>
    </xf>
    <xf numFmtId="173" fontId="1" fillId="32" borderId="54" xfId="0" applyNumberFormat="1" applyFont="1" applyFill="1" applyBorder="1" applyAlignment="1">
      <alignment/>
    </xf>
    <xf numFmtId="173" fontId="1" fillId="32" borderId="69" xfId="0" applyNumberFormat="1" applyFont="1" applyFill="1" applyBorder="1" applyAlignment="1">
      <alignment/>
    </xf>
    <xf numFmtId="0" fontId="2" fillId="0" borderId="63" xfId="0" applyFont="1" applyFill="1" applyBorder="1" applyAlignment="1">
      <alignment horizontal="left" vertical="center"/>
    </xf>
    <xf numFmtId="173" fontId="2" fillId="41" borderId="67" xfId="0" applyNumberFormat="1" applyFont="1" applyFill="1" applyBorder="1" applyAlignment="1">
      <alignment/>
    </xf>
    <xf numFmtId="173" fontId="2" fillId="41" borderId="68" xfId="0" applyNumberFormat="1" applyFont="1" applyFill="1" applyBorder="1" applyAlignment="1">
      <alignment/>
    </xf>
    <xf numFmtId="173" fontId="1" fillId="40" borderId="67" xfId="0" applyNumberFormat="1" applyFont="1" applyFill="1" applyBorder="1" applyAlignment="1">
      <alignment/>
    </xf>
    <xf numFmtId="173" fontId="1" fillId="40" borderId="68" xfId="0" applyNumberFormat="1" applyFont="1" applyFill="1" applyBorder="1" applyAlignment="1">
      <alignment/>
    </xf>
    <xf numFmtId="173" fontId="2" fillId="47" borderId="67" xfId="0" applyNumberFormat="1" applyFont="1" applyFill="1" applyBorder="1" applyAlignment="1">
      <alignment/>
    </xf>
    <xf numFmtId="173" fontId="2" fillId="47" borderId="68" xfId="0" applyNumberFormat="1" applyFont="1" applyFill="1" applyBorder="1" applyAlignment="1">
      <alignment/>
    </xf>
    <xf numFmtId="0" fontId="2" fillId="0" borderId="49" xfId="0" applyFont="1" applyBorder="1" applyAlignment="1">
      <alignment vertical="center"/>
    </xf>
    <xf numFmtId="0" fontId="2" fillId="0" borderId="59" xfId="0" applyFont="1" applyFill="1" applyBorder="1" applyAlignment="1">
      <alignment horizontal="left" vertical="center"/>
    </xf>
    <xf numFmtId="173" fontId="2" fillId="41" borderId="78" xfId="0" applyNumberFormat="1" applyFont="1" applyFill="1" applyBorder="1" applyAlignment="1">
      <alignment/>
    </xf>
    <xf numFmtId="173" fontId="2" fillId="41" borderId="79" xfId="0" applyNumberFormat="1" applyFont="1" applyFill="1" applyBorder="1" applyAlignment="1">
      <alignment/>
    </xf>
    <xf numFmtId="3" fontId="2" fillId="42" borderId="78" xfId="0" applyNumberFormat="1" applyFont="1" applyFill="1" applyBorder="1" applyAlignment="1">
      <alignment/>
    </xf>
    <xf numFmtId="3" fontId="2" fillId="42" borderId="79" xfId="0" applyNumberFormat="1" applyFont="1" applyFill="1" applyBorder="1" applyAlignment="1">
      <alignment/>
    </xf>
    <xf numFmtId="173" fontId="1" fillId="40" borderId="78" xfId="0" applyNumberFormat="1" applyFont="1" applyFill="1" applyBorder="1" applyAlignment="1">
      <alignment/>
    </xf>
    <xf numFmtId="173" fontId="1" fillId="40" borderId="79" xfId="0" applyNumberFormat="1" applyFont="1" applyFill="1" applyBorder="1" applyAlignment="1">
      <alignment/>
    </xf>
    <xf numFmtId="0" fontId="2" fillId="0" borderId="97" xfId="0" applyFont="1" applyBorder="1" applyAlignment="1">
      <alignment vertical="center"/>
    </xf>
    <xf numFmtId="0" fontId="1" fillId="32" borderId="62" xfId="0" applyFont="1" applyFill="1" applyBorder="1" applyAlignment="1">
      <alignment/>
    </xf>
    <xf numFmtId="0" fontId="2" fillId="0" borderId="59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1" fillId="32" borderId="31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173" fontId="9" fillId="32" borderId="119" xfId="0" applyNumberFormat="1" applyFont="1" applyFill="1" applyBorder="1" applyAlignment="1">
      <alignment vertical="center"/>
    </xf>
    <xf numFmtId="173" fontId="3" fillId="50" borderId="54" xfId="0" applyNumberFormat="1" applyFont="1" applyFill="1" applyBorder="1" applyAlignment="1">
      <alignment vertical="center"/>
    </xf>
    <xf numFmtId="173" fontId="3" fillId="50" borderId="69" xfId="0" applyNumberFormat="1" applyFont="1" applyFill="1" applyBorder="1" applyAlignment="1">
      <alignment vertical="center"/>
    </xf>
    <xf numFmtId="173" fontId="3" fillId="41" borderId="69" xfId="0" applyNumberFormat="1" applyFont="1" applyFill="1" applyBorder="1" applyAlignment="1">
      <alignment vertical="center"/>
    </xf>
    <xf numFmtId="173" fontId="9" fillId="50" borderId="54" xfId="0" applyNumberFormat="1" applyFont="1" applyFill="1" applyBorder="1" applyAlignment="1">
      <alignment vertical="center"/>
    </xf>
    <xf numFmtId="173" fontId="9" fillId="50" borderId="69" xfId="0" applyNumberFormat="1" applyFont="1" applyFill="1" applyBorder="1" applyAlignment="1">
      <alignment vertical="center"/>
    </xf>
    <xf numFmtId="173" fontId="9" fillId="50" borderId="103" xfId="0" applyNumberFormat="1" applyFont="1" applyFill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32" borderId="19" xfId="0" applyFont="1" applyFill="1" applyBorder="1" applyAlignment="1">
      <alignment horizontal="center"/>
    </xf>
    <xf numFmtId="173" fontId="3" fillId="0" borderId="0" xfId="0" applyNumberFormat="1" applyFont="1" applyAlignment="1">
      <alignment/>
    </xf>
    <xf numFmtId="3" fontId="2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3" borderId="10" xfId="0" applyNumberFormat="1" applyFont="1" applyFill="1" applyBorder="1" applyAlignment="1">
      <alignment/>
    </xf>
    <xf numFmtId="0" fontId="1" fillId="38" borderId="19" xfId="0" applyFont="1" applyFill="1" applyBorder="1" applyAlignment="1">
      <alignment horizontal="left" vertical="center"/>
    </xf>
    <xf numFmtId="0" fontId="1" fillId="36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173" fontId="3" fillId="3" borderId="10" xfId="0" applyNumberFormat="1" applyFont="1" applyFill="1" applyBorder="1" applyAlignment="1">
      <alignment vertical="center"/>
    </xf>
    <xf numFmtId="0" fontId="1" fillId="32" borderId="81" xfId="0" applyFont="1" applyFill="1" applyBorder="1" applyAlignment="1">
      <alignment horizontal="left" vertical="center"/>
    </xf>
    <xf numFmtId="173" fontId="9" fillId="32" borderId="72" xfId="0" applyNumberFormat="1" applyFont="1" applyFill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173" fontId="9" fillId="32" borderId="94" xfId="0" applyNumberFormat="1" applyFont="1" applyFill="1" applyBorder="1" applyAlignment="1">
      <alignment vertical="center"/>
    </xf>
    <xf numFmtId="173" fontId="9" fillId="32" borderId="36" xfId="0" applyNumberFormat="1" applyFont="1" applyFill="1" applyBorder="1" applyAlignment="1">
      <alignment vertical="center"/>
    </xf>
    <xf numFmtId="173" fontId="9" fillId="32" borderId="31" xfId="0" applyNumberFormat="1" applyFont="1" applyFill="1" applyBorder="1" applyAlignment="1">
      <alignment vertical="center"/>
    </xf>
    <xf numFmtId="173" fontId="3" fillId="50" borderId="10" xfId="0" applyNumberFormat="1" applyFont="1" applyFill="1" applyBorder="1" applyAlignment="1">
      <alignment vertical="center"/>
    </xf>
    <xf numFmtId="173" fontId="3" fillId="54" borderId="10" xfId="0" applyNumberFormat="1" applyFont="1" applyFill="1" applyBorder="1" applyAlignment="1">
      <alignment vertical="center"/>
    </xf>
    <xf numFmtId="0" fontId="9" fillId="32" borderId="61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173" fontId="2" fillId="41" borderId="10" xfId="0" applyNumberFormat="1" applyFont="1" applyFill="1" applyBorder="1" applyAlignment="1">
      <alignment vertical="center"/>
    </xf>
    <xf numFmtId="172" fontId="1" fillId="3" borderId="10" xfId="0" applyNumberFormat="1" applyFont="1" applyFill="1" applyBorder="1" applyAlignment="1">
      <alignment horizontal="center" vertical="center"/>
    </xf>
    <xf numFmtId="4" fontId="1" fillId="4" borderId="31" xfId="0" applyNumberFormat="1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vertical="center"/>
    </xf>
    <xf numFmtId="0" fontId="3" fillId="53" borderId="15" xfId="0" applyFont="1" applyFill="1" applyBorder="1" applyAlignment="1">
      <alignment vertical="center"/>
    </xf>
    <xf numFmtId="3" fontId="2" fillId="41" borderId="67" xfId="0" applyNumberFormat="1" applyFont="1" applyFill="1" applyBorder="1" applyAlignment="1">
      <alignment/>
    </xf>
    <xf numFmtId="3" fontId="2" fillId="41" borderId="68" xfId="0" applyNumberFormat="1" applyFont="1" applyFill="1" applyBorder="1" applyAlignment="1">
      <alignment/>
    </xf>
    <xf numFmtId="3" fontId="1" fillId="40" borderId="67" xfId="0" applyNumberFormat="1" applyFont="1" applyFill="1" applyBorder="1" applyAlignment="1">
      <alignment/>
    </xf>
    <xf numFmtId="3" fontId="1" fillId="40" borderId="68" xfId="0" applyNumberFormat="1" applyFont="1" applyFill="1" applyBorder="1" applyAlignment="1">
      <alignment/>
    </xf>
    <xf numFmtId="3" fontId="2" fillId="41" borderId="65" xfId="0" applyNumberFormat="1" applyFont="1" applyFill="1" applyBorder="1" applyAlignment="1">
      <alignment/>
    </xf>
    <xf numFmtId="3" fontId="2" fillId="41" borderId="66" xfId="0" applyNumberFormat="1" applyFont="1" applyFill="1" applyBorder="1" applyAlignment="1">
      <alignment/>
    </xf>
    <xf numFmtId="3" fontId="2" fillId="41" borderId="71" xfId="0" applyNumberFormat="1" applyFont="1" applyFill="1" applyBorder="1" applyAlignment="1">
      <alignment/>
    </xf>
    <xf numFmtId="3" fontId="2" fillId="41" borderId="117" xfId="0" applyNumberFormat="1" applyFont="1" applyFill="1" applyBorder="1" applyAlignment="1">
      <alignment/>
    </xf>
    <xf numFmtId="3" fontId="1" fillId="40" borderId="65" xfId="0" applyNumberFormat="1" applyFont="1" applyFill="1" applyBorder="1" applyAlignment="1">
      <alignment/>
    </xf>
    <xf numFmtId="3" fontId="1" fillId="40" borderId="66" xfId="0" applyNumberFormat="1" applyFont="1" applyFill="1" applyBorder="1" applyAlignment="1">
      <alignment/>
    </xf>
    <xf numFmtId="3" fontId="2" fillId="41" borderId="79" xfId="0" applyNumberFormat="1" applyFont="1" applyFill="1" applyBorder="1" applyAlignment="1">
      <alignment/>
    </xf>
    <xf numFmtId="3" fontId="1" fillId="40" borderId="78" xfId="0" applyNumberFormat="1" applyFont="1" applyFill="1" applyBorder="1" applyAlignment="1">
      <alignment/>
    </xf>
    <xf numFmtId="3" fontId="1" fillId="40" borderId="79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/>
    </xf>
    <xf numFmtId="14" fontId="6" fillId="32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72" fontId="0" fillId="0" borderId="10" xfId="0" applyNumberFormat="1" applyBorder="1" applyAlignment="1">
      <alignment/>
    </xf>
    <xf numFmtId="173" fontId="1" fillId="32" borderId="17" xfId="0" applyNumberFormat="1" applyFont="1" applyFill="1" applyBorder="1" applyAlignment="1">
      <alignment vertical="center"/>
    </xf>
    <xf numFmtId="3" fontId="1" fillId="4" borderId="17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3" fontId="2" fillId="41" borderId="78" xfId="0" applyNumberFormat="1" applyFont="1" applyFill="1" applyBorder="1" applyAlignment="1">
      <alignment/>
    </xf>
    <xf numFmtId="173" fontId="2" fillId="0" borderId="0" xfId="0" applyNumberFormat="1" applyFont="1" applyAlignment="1">
      <alignment vertical="center"/>
    </xf>
    <xf numFmtId="192" fontId="3" fillId="0" borderId="85" xfId="0" applyNumberFormat="1" applyFont="1" applyBorder="1" applyAlignment="1">
      <alignment/>
    </xf>
    <xf numFmtId="192" fontId="3" fillId="0" borderId="86" xfId="0" applyNumberFormat="1" applyFont="1" applyBorder="1" applyAlignment="1">
      <alignment/>
    </xf>
    <xf numFmtId="193" fontId="3" fillId="0" borderId="86" xfId="0" applyNumberFormat="1" applyFont="1" applyBorder="1" applyAlignment="1">
      <alignment/>
    </xf>
    <xf numFmtId="172" fontId="3" fillId="0" borderId="86" xfId="0" applyNumberFormat="1" applyFont="1" applyBorder="1" applyAlignment="1">
      <alignment/>
    </xf>
    <xf numFmtId="172" fontId="3" fillId="0" borderId="87" xfId="0" applyNumberFormat="1" applyFont="1" applyBorder="1" applyAlignment="1">
      <alignment/>
    </xf>
    <xf numFmtId="0" fontId="1" fillId="40" borderId="33" xfId="0" applyFont="1" applyFill="1" applyBorder="1" applyAlignment="1">
      <alignment horizontal="center" vertical="center" wrapText="1"/>
    </xf>
    <xf numFmtId="0" fontId="1" fillId="40" borderId="75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70" xfId="0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9" fillId="36" borderId="18" xfId="0" applyNumberFormat="1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40" borderId="120" xfId="0" applyFont="1" applyFill="1" applyBorder="1" applyAlignment="1">
      <alignment horizontal="center" vertical="center"/>
    </xf>
    <xf numFmtId="1" fontId="1" fillId="35" borderId="11" xfId="0" applyNumberFormat="1" applyFont="1" applyFill="1" applyBorder="1" applyAlignment="1">
      <alignment horizontal="center"/>
    </xf>
    <xf numFmtId="1" fontId="1" fillId="35" borderId="19" xfId="0" applyNumberFormat="1" applyFont="1" applyFill="1" applyBorder="1" applyAlignment="1">
      <alignment horizontal="center"/>
    </xf>
    <xf numFmtId="1" fontId="1" fillId="35" borderId="18" xfId="0" applyNumberFormat="1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8" xfId="0" applyNumberFormat="1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vertical="center"/>
    </xf>
    <xf numFmtId="1" fontId="1" fillId="32" borderId="18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173" fontId="9" fillId="32" borderId="18" xfId="0" applyNumberFormat="1" applyFont="1" applyFill="1" applyBorder="1" applyAlignment="1">
      <alignment horizontal="center" vertical="center"/>
    </xf>
    <xf numFmtId="17" fontId="1" fillId="32" borderId="55" xfId="0" applyNumberFormat="1" applyFont="1" applyFill="1" applyBorder="1" applyAlignment="1">
      <alignment horizontal="center" vertical="center"/>
    </xf>
    <xf numFmtId="17" fontId="1" fillId="32" borderId="56" xfId="0" applyNumberFormat="1" applyFont="1" applyFill="1" applyBorder="1" applyAlignment="1">
      <alignment horizontal="center" vertical="center"/>
    </xf>
    <xf numFmtId="17" fontId="1" fillId="32" borderId="39" xfId="0" applyNumberFormat="1" applyFont="1" applyFill="1" applyBorder="1" applyAlignment="1">
      <alignment horizontal="center" vertical="center"/>
    </xf>
    <xf numFmtId="17" fontId="1" fillId="32" borderId="11" xfId="0" applyNumberFormat="1" applyFont="1" applyFill="1" applyBorder="1" applyAlignment="1">
      <alignment horizontal="center" vertical="center"/>
    </xf>
    <xf numFmtId="17" fontId="1" fillId="32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72" fontId="12" fillId="35" borderId="19" xfId="0" applyNumberFormat="1" applyFont="1" applyFill="1" applyBorder="1" applyAlignment="1">
      <alignment horizontal="center" vertical="center"/>
    </xf>
    <xf numFmtId="172" fontId="12" fillId="35" borderId="1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3" fontId="9" fillId="32" borderId="55" xfId="0" applyNumberFormat="1" applyFont="1" applyFill="1" applyBorder="1" applyAlignment="1">
      <alignment horizontal="center" vertical="center"/>
    </xf>
    <xf numFmtId="3" fontId="9" fillId="32" borderId="39" xfId="0" applyNumberFormat="1" applyFont="1" applyFill="1" applyBorder="1" applyAlignment="1">
      <alignment horizontal="center" vertical="center"/>
    </xf>
    <xf numFmtId="173" fontId="9" fillId="32" borderId="19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172" fontId="7" fillId="32" borderId="103" xfId="0" applyNumberFormat="1" applyFont="1" applyFill="1" applyBorder="1" applyAlignment="1">
      <alignment horizontal="center"/>
    </xf>
    <xf numFmtId="172" fontId="7" fillId="32" borderId="94" xfId="0" applyNumberFormat="1" applyFont="1" applyFill="1" applyBorder="1" applyAlignment="1">
      <alignment horizontal="center"/>
    </xf>
    <xf numFmtId="0" fontId="2" fillId="0" borderId="85" xfId="0" applyFont="1" applyBorder="1" applyAlignment="1">
      <alignment/>
    </xf>
    <xf numFmtId="0" fontId="1" fillId="32" borderId="103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94" xfId="0" applyFont="1" applyFill="1" applyBorder="1" applyAlignment="1">
      <alignment horizontal="center"/>
    </xf>
    <xf numFmtId="4" fontId="7" fillId="32" borderId="103" xfId="0" applyNumberFormat="1" applyFont="1" applyFill="1" applyBorder="1" applyAlignment="1">
      <alignment horizontal="center"/>
    </xf>
    <xf numFmtId="4" fontId="7" fillId="32" borderId="94" xfId="0" applyNumberFormat="1" applyFont="1" applyFill="1" applyBorder="1" applyAlignment="1">
      <alignment horizontal="center"/>
    </xf>
    <xf numFmtId="0" fontId="2" fillId="0" borderId="87" xfId="0" applyFont="1" applyBorder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 wrapText="1"/>
    </xf>
    <xf numFmtId="0" fontId="3" fillId="0" borderId="107" xfId="0" applyFont="1" applyBorder="1" applyAlignment="1">
      <alignment horizontal="left"/>
    </xf>
    <xf numFmtId="0" fontId="3" fillId="0" borderId="96" xfId="0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vertical="center" wrapText="1"/>
    </xf>
    <xf numFmtId="0" fontId="3" fillId="0" borderId="108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17" fillId="40" borderId="11" xfId="0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"/>
    </xf>
    <xf numFmtId="0" fontId="17" fillId="40" borderId="18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172" fontId="19" fillId="32" borderId="33" xfId="0" applyNumberFormat="1" applyFont="1" applyFill="1" applyBorder="1" applyAlignment="1">
      <alignment horizontal="center" vertical="center"/>
    </xf>
    <xf numFmtId="172" fontId="19" fillId="32" borderId="75" xfId="0" applyNumberFormat="1" applyFont="1" applyFill="1" applyBorder="1" applyAlignment="1">
      <alignment horizontal="center" vertical="center"/>
    </xf>
    <xf numFmtId="172" fontId="19" fillId="32" borderId="70" xfId="0" applyNumberFormat="1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10" xfId="56"/>
    <cellStyle name="Porcentual 11" xfId="57"/>
    <cellStyle name="Porcentual 12" xfId="58"/>
    <cellStyle name="Porcentual 13" xfId="59"/>
    <cellStyle name="Porcentual 14" xfId="60"/>
    <cellStyle name="Porcentual 15" xfId="61"/>
    <cellStyle name="Porcentual 16" xfId="62"/>
    <cellStyle name="Porcentual 17" xfId="63"/>
    <cellStyle name="Porcentual 18" xfId="64"/>
    <cellStyle name="Porcentual 19" xfId="65"/>
    <cellStyle name="Porcentual 2" xfId="66"/>
    <cellStyle name="Porcentual 20" xfId="67"/>
    <cellStyle name="Porcentual 21" xfId="68"/>
    <cellStyle name="Porcentual 22" xfId="69"/>
    <cellStyle name="Porcentual 23" xfId="70"/>
    <cellStyle name="Porcentual 24" xfId="71"/>
    <cellStyle name="Porcentual 25" xfId="72"/>
    <cellStyle name="Porcentual 26" xfId="73"/>
    <cellStyle name="Porcentual 27" xfId="74"/>
    <cellStyle name="Porcentual 28" xfId="75"/>
    <cellStyle name="Porcentual 3" xfId="76"/>
    <cellStyle name="Porcentual 4" xfId="77"/>
    <cellStyle name="Porcentual 5" xfId="78"/>
    <cellStyle name="Porcentual 6" xfId="79"/>
    <cellStyle name="Porcentual 7" xfId="80"/>
    <cellStyle name="Porcentual 8" xfId="81"/>
    <cellStyle name="Porcentual 9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186"/>
          <c:w val="0.46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'STOCK x MUNICIPIO'!$D$10:$D$27</c:f>
              <c:strCache/>
            </c:strRef>
          </c:cat>
          <c:val>
            <c:numRef>
              <c:f>'STOCK x MUNICIPIO'!$K$10:$K$27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0505"/>
          <c:w val="0.1945"/>
          <c:h val="0.8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 POR MONEDA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75"/>
          <c:y val="0.38925"/>
          <c:w val="0.343"/>
          <c:h val="0.26075"/>
        </c:manualLayout>
      </c:layout>
      <c:pie3DChart>
        <c:varyColors val="1"/>
        <c:ser>
          <c:idx val="0"/>
          <c:order val="0"/>
          <c:tx>
            <c:v>STOCK POR MONEDA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POR ORIGEN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"/>
          <c:y val="0.49375"/>
          <c:w val="0.17225"/>
          <c:h val="0.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DEUDA'!$F$11,'STOCK X TIPO DEUDA'!$F$21,'STOCK X TIPO DEUDA'!$F$25)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DEUDA MUNICIPIOS A LA FECHA
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95"/>
          <c:w val="0.975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v>COMPARATIVA STOCK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2011-2015'!$B$10:$B$27</c:f>
              <c:strCache/>
            </c:strRef>
          </c:cat>
          <c:val>
            <c:numRef>
              <c:f>'COMPARATIVA 2011-2015'!$F$10:$F$27</c:f>
              <c:numCache/>
            </c:numRef>
          </c:val>
        </c:ser>
        <c:axId val="891647"/>
        <c:axId val="8024824"/>
      </c:bar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  <c:max val="3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647"/>
        <c:crossesAt val="1"/>
        <c:crossBetween val="between"/>
        <c:dispUnits/>
        <c:majorUnit val="2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19050</xdr:rowOff>
    </xdr:from>
    <xdr:to>
      <xdr:col>2</xdr:col>
      <xdr:colOff>9525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781050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2" name="Gráfico 1027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75</xdr:row>
      <xdr:rowOff>0</xdr:rowOff>
    </xdr:to>
    <xdr:graphicFrame>
      <xdr:nvGraphicFramePr>
        <xdr:cNvPr id="2" name="Gráfico 5"/>
        <xdr:cNvGraphicFramePr/>
      </xdr:nvGraphicFramePr>
      <xdr:xfrm>
        <a:off x="904875" y="9382125"/>
        <a:ext cx="6029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3" name="Gráfico 11"/>
        <xdr:cNvGraphicFramePr/>
      </xdr:nvGraphicFramePr>
      <xdr:xfrm>
        <a:off x="914400" y="5181600"/>
        <a:ext cx="6010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19050</xdr:rowOff>
    </xdr:from>
    <xdr:to>
      <xdr:col>1</xdr:col>
      <xdr:colOff>695325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19050</xdr:rowOff>
    </xdr:from>
    <xdr:to>
      <xdr:col>11</xdr:col>
      <xdr:colOff>19050</xdr:colOff>
      <xdr:row>63</xdr:row>
      <xdr:rowOff>114300</xdr:rowOff>
    </xdr:to>
    <xdr:graphicFrame>
      <xdr:nvGraphicFramePr>
        <xdr:cNvPr id="2" name="Gráfico 3"/>
        <xdr:cNvGraphicFramePr/>
      </xdr:nvGraphicFramePr>
      <xdr:xfrm>
        <a:off x="476250" y="5762625"/>
        <a:ext cx="66960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667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96"/>
  <sheetViews>
    <sheetView showGridLines="0" zoomScalePageLayoutView="0" workbookViewId="0" topLeftCell="K1">
      <pane ySplit="10" topLeftCell="A11" activePane="bottomLeft" state="frozen"/>
      <selection pane="topLeft" activeCell="B1" sqref="B1"/>
      <selection pane="bottomLeft" activeCell="Q6" sqref="Q6"/>
    </sheetView>
  </sheetViews>
  <sheetFormatPr defaultColWidth="11.421875" defaultRowHeight="12.75"/>
  <cols>
    <col min="1" max="1" width="6.00390625" style="1" customWidth="1"/>
    <col min="2" max="2" width="5.28125" style="1" customWidth="1"/>
    <col min="3" max="3" width="6.57421875" style="1" customWidth="1"/>
    <col min="4" max="4" width="14.421875" style="1" customWidth="1"/>
    <col min="5" max="5" width="7.28125" style="1" customWidth="1"/>
    <col min="6" max="6" width="36.28125" style="1" bestFit="1" customWidth="1"/>
    <col min="7" max="7" width="16.140625" style="1" customWidth="1"/>
    <col min="8" max="8" width="5.28125" style="1" customWidth="1"/>
    <col min="9" max="9" width="12.7109375" style="1" customWidth="1"/>
    <col min="10" max="10" width="13.7109375" style="2" customWidth="1"/>
    <col min="11" max="11" width="11.7109375" style="1" customWidth="1"/>
    <col min="12" max="12" width="10.00390625" style="1" customWidth="1"/>
    <col min="13" max="13" width="24.7109375" style="1" bestFit="1" customWidth="1"/>
    <col min="14" max="14" width="12.00390625" style="1" customWidth="1"/>
    <col min="15" max="15" width="6.7109375" style="1" customWidth="1"/>
    <col min="16" max="16" width="14.7109375" style="1" bestFit="1" customWidth="1"/>
    <col min="17" max="17" width="6.7109375" style="1" customWidth="1"/>
    <col min="18" max="18" width="12.57421875" style="1" customWidth="1"/>
    <col min="19" max="19" width="12.28125" style="1" customWidth="1"/>
    <col min="20" max="20" width="10.421875" style="1" customWidth="1"/>
    <col min="21" max="21" width="12.421875" style="1" customWidth="1"/>
    <col min="22" max="22" width="12.57421875" style="1" customWidth="1"/>
    <col min="23" max="23" width="2.7109375" style="1" customWidth="1"/>
    <col min="24" max="24" width="13.8515625" style="1" bestFit="1" customWidth="1"/>
    <col min="25" max="25" width="15.7109375" style="0" customWidth="1"/>
    <col min="26" max="26" width="14.28125" style="0" customWidth="1"/>
    <col min="27" max="28" width="14.57421875" style="0" customWidth="1"/>
    <col min="29" max="29" width="2.7109375" style="0" customWidth="1"/>
    <col min="30" max="35" width="14.28125" style="0" bestFit="1" customWidth="1"/>
  </cols>
  <sheetData>
    <row r="1" spans="1:24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  <c r="L1" s="33"/>
      <c r="M1" s="33"/>
      <c r="N1" s="41"/>
      <c r="O1" s="56"/>
      <c r="P1" s="33"/>
      <c r="Q1" s="33"/>
      <c r="R1" s="33"/>
      <c r="S1" s="33"/>
      <c r="T1" s="33"/>
      <c r="U1" s="33"/>
      <c r="V1" s="56" t="s">
        <v>212</v>
      </c>
      <c r="W1" s="1"/>
      <c r="X1" s="1"/>
    </row>
    <row r="2" spans="1:22" ht="18" customHeight="1">
      <c r="A2" s="37"/>
      <c r="B2"/>
      <c r="C2"/>
      <c r="D2"/>
      <c r="E2"/>
      <c r="F2"/>
      <c r="G2" s="36" t="s">
        <v>294</v>
      </c>
      <c r="H2"/>
      <c r="I2"/>
      <c r="J2"/>
      <c r="K2"/>
      <c r="L2"/>
      <c r="M2"/>
      <c r="N2"/>
      <c r="O2"/>
      <c r="P2" s="36" t="s">
        <v>294</v>
      </c>
      <c r="Q2"/>
      <c r="R2"/>
      <c r="S2"/>
      <c r="T2"/>
      <c r="U2" s="36"/>
      <c r="V2"/>
    </row>
    <row r="3" spans="1:22" ht="18" customHeight="1">
      <c r="A3" s="37"/>
      <c r="B3"/>
      <c r="C3"/>
      <c r="D3"/>
      <c r="E3"/>
      <c r="F3"/>
      <c r="G3" s="36"/>
      <c r="H3"/>
      <c r="I3"/>
      <c r="J3"/>
      <c r="K3"/>
      <c r="L3"/>
      <c r="M3"/>
      <c r="N3"/>
      <c r="O3"/>
      <c r="P3"/>
      <c r="Q3"/>
      <c r="R3"/>
      <c r="S3"/>
      <c r="T3"/>
      <c r="U3" s="36"/>
      <c r="V3"/>
    </row>
    <row r="4" spans="1:24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  <c r="L4" s="33"/>
      <c r="M4" s="33"/>
      <c r="N4" s="41"/>
      <c r="O4" s="56"/>
      <c r="P4" s="33"/>
      <c r="Q4" s="33"/>
      <c r="R4" s="33"/>
      <c r="S4" s="33"/>
      <c r="T4" s="33"/>
      <c r="U4" s="33"/>
      <c r="V4" s="56" t="s">
        <v>209</v>
      </c>
      <c r="W4" s="1"/>
      <c r="X4" s="1"/>
    </row>
    <row r="5" ht="12.75"/>
    <row r="6" spans="13:19" ht="12.75">
      <c r="M6" s="122" t="s">
        <v>513</v>
      </c>
      <c r="N6" s="1023">
        <v>42308</v>
      </c>
      <c r="P6" s="203" t="s">
        <v>296</v>
      </c>
      <c r="Q6" s="763">
        <v>9.563</v>
      </c>
      <c r="S6" s="122" t="s">
        <v>513</v>
      </c>
    </row>
    <row r="7" ht="12">
      <c r="N7" s="530">
        <v>42308</v>
      </c>
    </row>
    <row r="8" spans="26:28" ht="12">
      <c r="Z8" s="742">
        <v>4.304</v>
      </c>
      <c r="AB8" s="742">
        <v>9.831</v>
      </c>
    </row>
    <row r="9" spans="1:28" ht="12">
      <c r="A9" s="1033" t="s">
        <v>272</v>
      </c>
      <c r="B9" s="1033" t="s">
        <v>92</v>
      </c>
      <c r="C9" s="1033" t="s">
        <v>100</v>
      </c>
      <c r="D9" s="1033" t="s">
        <v>22</v>
      </c>
      <c r="E9" s="1031" t="s">
        <v>182</v>
      </c>
      <c r="F9" s="1031" t="s">
        <v>0</v>
      </c>
      <c r="G9" s="1031" t="s">
        <v>40</v>
      </c>
      <c r="H9" s="1031" t="s">
        <v>38</v>
      </c>
      <c r="I9" s="1033" t="s">
        <v>103</v>
      </c>
      <c r="J9" s="1033" t="s">
        <v>180</v>
      </c>
      <c r="K9" s="1033" t="s">
        <v>21</v>
      </c>
      <c r="L9" s="1033" t="s">
        <v>161</v>
      </c>
      <c r="M9" s="1033" t="s">
        <v>274</v>
      </c>
      <c r="N9" s="1033" t="s">
        <v>275</v>
      </c>
      <c r="O9" s="1033" t="s">
        <v>2</v>
      </c>
      <c r="P9" s="1033"/>
      <c r="Q9" s="1033" t="s">
        <v>31</v>
      </c>
      <c r="R9" s="1033"/>
      <c r="S9" s="1033"/>
      <c r="T9" s="1033" t="s">
        <v>20</v>
      </c>
      <c r="U9" s="1033" t="s">
        <v>42</v>
      </c>
      <c r="V9" s="1033" t="s">
        <v>41</v>
      </c>
      <c r="X9" s="1033" t="s">
        <v>22</v>
      </c>
      <c r="Y9" s="1036" t="s">
        <v>469</v>
      </c>
      <c r="Z9" s="1035" t="s">
        <v>470</v>
      </c>
      <c r="AA9" s="1035" t="s">
        <v>471</v>
      </c>
      <c r="AB9" s="1035" t="s">
        <v>472</v>
      </c>
    </row>
    <row r="10" spans="1:28" ht="24.75" thickBot="1">
      <c r="A10" s="1031"/>
      <c r="B10" s="1031"/>
      <c r="C10" s="1031"/>
      <c r="D10" s="1031"/>
      <c r="E10" s="1032"/>
      <c r="F10" s="1032"/>
      <c r="G10" s="1032"/>
      <c r="H10" s="1032"/>
      <c r="I10" s="1031"/>
      <c r="J10" s="1031"/>
      <c r="K10" s="1031"/>
      <c r="L10" s="1031"/>
      <c r="M10" s="1031"/>
      <c r="N10" s="1031"/>
      <c r="O10" s="450" t="s">
        <v>159</v>
      </c>
      <c r="P10" s="450" t="s">
        <v>158</v>
      </c>
      <c r="Q10" s="450" t="s">
        <v>159</v>
      </c>
      <c r="R10" s="450" t="s">
        <v>158</v>
      </c>
      <c r="S10" s="450" t="s">
        <v>276</v>
      </c>
      <c r="T10" s="1031"/>
      <c r="U10" s="1031"/>
      <c r="V10" s="1031"/>
      <c r="X10" s="1033"/>
      <c r="Y10" s="1036"/>
      <c r="Z10" s="1035"/>
      <c r="AA10" s="1035"/>
      <c r="AB10" s="1035"/>
    </row>
    <row r="11" spans="1:35" ht="12.75">
      <c r="A11" s="462">
        <v>1.1</v>
      </c>
      <c r="B11" s="462">
        <v>1.1</v>
      </c>
      <c r="C11" s="463" t="s">
        <v>94</v>
      </c>
      <c r="D11" s="464" t="s">
        <v>1</v>
      </c>
      <c r="E11" s="465"/>
      <c r="F11" s="465" t="s">
        <v>101</v>
      </c>
      <c r="G11" s="466" t="s">
        <v>163</v>
      </c>
      <c r="H11" s="467">
        <v>391</v>
      </c>
      <c r="I11" s="468" t="s">
        <v>104</v>
      </c>
      <c r="J11" s="469">
        <v>6976222.4</v>
      </c>
      <c r="K11" s="470">
        <v>39037</v>
      </c>
      <c r="L11" s="471">
        <v>0.06</v>
      </c>
      <c r="M11" s="470" t="s">
        <v>277</v>
      </c>
      <c r="N11" s="470" t="s">
        <v>162</v>
      </c>
      <c r="O11" s="467">
        <v>21</v>
      </c>
      <c r="P11" s="472">
        <v>39082</v>
      </c>
      <c r="Q11" s="473">
        <v>21</v>
      </c>
      <c r="R11" s="472">
        <v>39082</v>
      </c>
      <c r="S11" s="472">
        <v>41517</v>
      </c>
      <c r="T11" s="474" t="s">
        <v>160</v>
      </c>
      <c r="U11" s="475"/>
      <c r="V11" s="474" t="s">
        <v>44</v>
      </c>
      <c r="X11" s="638" t="s">
        <v>1</v>
      </c>
      <c r="Y11" s="833">
        <v>3683618.1600000006</v>
      </c>
      <c r="Z11" s="536">
        <v>3683618.1600000006</v>
      </c>
      <c r="AA11" s="536">
        <v>4.656612873077393E-10</v>
      </c>
      <c r="AB11" s="536">
        <v>4.656612873077393E-10</v>
      </c>
      <c r="AD11" s="1019">
        <v>4.656612873077393E-10</v>
      </c>
      <c r="AE11" s="1019">
        <v>4.656612873077393E-10</v>
      </c>
      <c r="AF11" s="1019">
        <v>4.656612873077393E-10</v>
      </c>
      <c r="AG11" s="1019">
        <v>4.656612873077393E-10</v>
      </c>
      <c r="AH11" s="1019">
        <v>4.656612873077393E-10</v>
      </c>
      <c r="AI11" s="1019">
        <v>4.656612873077393E-10</v>
      </c>
    </row>
    <row r="12" spans="1:35" ht="24">
      <c r="A12" s="175">
        <v>2.1</v>
      </c>
      <c r="B12" s="175">
        <v>1.2</v>
      </c>
      <c r="C12" s="176" t="s">
        <v>95</v>
      </c>
      <c r="D12" s="177" t="s">
        <v>1</v>
      </c>
      <c r="E12" s="20"/>
      <c r="F12" s="20" t="s">
        <v>165</v>
      </c>
      <c r="G12" s="178" t="s">
        <v>146</v>
      </c>
      <c r="H12" s="179">
        <v>361</v>
      </c>
      <c r="I12" s="180" t="s">
        <v>105</v>
      </c>
      <c r="J12" s="9">
        <v>2500376.262469178</v>
      </c>
      <c r="K12" s="181">
        <v>39167</v>
      </c>
      <c r="L12" s="178">
        <v>0.02</v>
      </c>
      <c r="M12" s="181" t="s">
        <v>278</v>
      </c>
      <c r="N12" s="181" t="s">
        <v>164</v>
      </c>
      <c r="O12" s="179">
        <v>181</v>
      </c>
      <c r="P12" s="182">
        <v>39052</v>
      </c>
      <c r="Q12" s="179">
        <v>168</v>
      </c>
      <c r="R12" s="182">
        <v>39448</v>
      </c>
      <c r="S12" s="182">
        <v>44531</v>
      </c>
      <c r="T12" s="183" t="s">
        <v>26</v>
      </c>
      <c r="U12" s="183" t="s">
        <v>46</v>
      </c>
      <c r="V12" s="183" t="s">
        <v>156</v>
      </c>
      <c r="X12" s="748" t="s">
        <v>1</v>
      </c>
      <c r="Y12" s="746">
        <v>1728042.6024691772</v>
      </c>
      <c r="Z12" s="541">
        <v>7437495.3610273395</v>
      </c>
      <c r="AA12" s="743">
        <v>1036825.5599999927</v>
      </c>
      <c r="AB12" s="541">
        <v>10193032.080359928</v>
      </c>
      <c r="AD12" s="1019">
        <v>9331430.039999934</v>
      </c>
      <c r="AE12" s="1019">
        <v>9331430.039999934</v>
      </c>
      <c r="AF12" s="1019">
        <v>9331430.039999934</v>
      </c>
      <c r="AG12" s="1019">
        <v>9331430.039999934</v>
      </c>
      <c r="AH12" s="1019">
        <v>9331430.039999934</v>
      </c>
      <c r="AI12" s="1019">
        <v>9331430.039999934</v>
      </c>
    </row>
    <row r="13" spans="1:35" ht="24">
      <c r="A13" s="831">
        <v>3.1</v>
      </c>
      <c r="B13" s="17">
        <v>1.3</v>
      </c>
      <c r="C13" s="8" t="s">
        <v>96</v>
      </c>
      <c r="D13" s="7" t="s">
        <v>1</v>
      </c>
      <c r="E13" s="19" t="s">
        <v>183</v>
      </c>
      <c r="F13" s="15" t="s">
        <v>97</v>
      </c>
      <c r="G13" s="4" t="s">
        <v>63</v>
      </c>
      <c r="H13" s="11">
        <v>906</v>
      </c>
      <c r="I13" s="16" t="s">
        <v>104</v>
      </c>
      <c r="J13" s="5">
        <v>7000000</v>
      </c>
      <c r="K13" s="6">
        <v>39727</v>
      </c>
      <c r="L13" s="4">
        <v>0.12</v>
      </c>
      <c r="M13" s="6" t="s">
        <v>278</v>
      </c>
      <c r="N13" s="6" t="s">
        <v>162</v>
      </c>
      <c r="O13" s="11">
        <v>60</v>
      </c>
      <c r="P13" s="142">
        <v>39995</v>
      </c>
      <c r="Q13" s="18">
        <v>54</v>
      </c>
      <c r="R13" s="142">
        <v>40205</v>
      </c>
      <c r="S13" s="142">
        <v>41795</v>
      </c>
      <c r="T13" s="3" t="s">
        <v>154</v>
      </c>
      <c r="U13" s="3" t="s">
        <v>56</v>
      </c>
      <c r="V13" s="3" t="s">
        <v>157</v>
      </c>
      <c r="X13" s="550" t="s">
        <v>1</v>
      </c>
      <c r="Y13" s="747">
        <v>4171898.0300000007</v>
      </c>
      <c r="Z13" s="541">
        <v>4171898.0300000007</v>
      </c>
      <c r="AA13" s="541">
        <v>1.4842953532934189E-09</v>
      </c>
      <c r="AB13" s="541">
        <v>1.4842953532934189E-09</v>
      </c>
      <c r="AD13" s="1019">
        <v>1.4842953532934189E-09</v>
      </c>
      <c r="AE13" s="1019">
        <v>1.4842953532934189E-09</v>
      </c>
      <c r="AF13" s="1019">
        <v>1.4842953532934189E-09</v>
      </c>
      <c r="AG13" s="1019">
        <v>1.4842953532934189E-09</v>
      </c>
      <c r="AH13" s="1019">
        <v>1.4842953532934189E-09</v>
      </c>
      <c r="AI13" s="1019">
        <v>1.4842953532934189E-09</v>
      </c>
    </row>
    <row r="14" spans="1:35" ht="12.75">
      <c r="A14" s="831">
        <v>4.1</v>
      </c>
      <c r="B14" s="17">
        <v>1</v>
      </c>
      <c r="C14" s="8" t="s">
        <v>331</v>
      </c>
      <c r="D14" s="7" t="s">
        <v>1</v>
      </c>
      <c r="E14" s="19"/>
      <c r="F14" s="15" t="s">
        <v>434</v>
      </c>
      <c r="G14" s="4"/>
      <c r="H14" s="11"/>
      <c r="I14" s="16" t="s">
        <v>104</v>
      </c>
      <c r="J14" s="5">
        <v>16000000</v>
      </c>
      <c r="K14" s="6">
        <v>40571</v>
      </c>
      <c r="L14" s="4">
        <v>0.103625</v>
      </c>
      <c r="M14" s="6" t="s">
        <v>338</v>
      </c>
      <c r="N14" s="6" t="s">
        <v>162</v>
      </c>
      <c r="O14" s="11">
        <v>12</v>
      </c>
      <c r="P14" s="142">
        <v>40752</v>
      </c>
      <c r="Q14" s="18">
        <v>10</v>
      </c>
      <c r="R14" s="142">
        <v>41118</v>
      </c>
      <c r="S14" s="142">
        <v>42736</v>
      </c>
      <c r="T14" s="3"/>
      <c r="U14" s="3"/>
      <c r="V14" s="3"/>
      <c r="X14" s="550" t="s">
        <v>1</v>
      </c>
      <c r="Y14" s="747">
        <v>16000000</v>
      </c>
      <c r="Z14" s="541">
        <v>16000000</v>
      </c>
      <c r="AA14" s="541">
        <v>5673265.579999998</v>
      </c>
      <c r="AB14" s="541">
        <v>5673265.579999998</v>
      </c>
      <c r="AD14" s="1019">
        <v>5673265.579999998</v>
      </c>
      <c r="AE14" s="1019">
        <v>5673265.579999998</v>
      </c>
      <c r="AF14" s="1019">
        <v>5673265.579999998</v>
      </c>
      <c r="AG14" s="1019">
        <v>5673265.579999998</v>
      </c>
      <c r="AH14" s="1019">
        <v>5673265.579999998</v>
      </c>
      <c r="AI14" s="1019">
        <v>5673265.579999998</v>
      </c>
    </row>
    <row r="15" spans="1:35" ht="12.75" customHeight="1" thickBot="1">
      <c r="A15" s="501"/>
      <c r="B15" s="476"/>
      <c r="C15" s="477"/>
      <c r="D15" s="478" t="s">
        <v>1</v>
      </c>
      <c r="E15" s="479"/>
      <c r="F15" s="480" t="s">
        <v>479</v>
      </c>
      <c r="G15" s="481"/>
      <c r="H15" s="482"/>
      <c r="I15" s="483"/>
      <c r="J15" s="484"/>
      <c r="K15" s="485"/>
      <c r="L15" s="481">
        <v>0.095</v>
      </c>
      <c r="M15" s="485" t="s">
        <v>278</v>
      </c>
      <c r="N15" s="485" t="s">
        <v>164</v>
      </c>
      <c r="O15" s="482">
        <v>60</v>
      </c>
      <c r="P15" s="486"/>
      <c r="Q15" s="487">
        <v>60</v>
      </c>
      <c r="R15" s="486"/>
      <c r="S15" s="486"/>
      <c r="T15" s="488"/>
      <c r="U15" s="488"/>
      <c r="V15" s="488"/>
      <c r="X15" s="707" t="s">
        <v>1</v>
      </c>
      <c r="Y15" s="759"/>
      <c r="Z15" s="758"/>
      <c r="AA15" s="758"/>
      <c r="AB15" s="758"/>
      <c r="AD15" s="1019">
        <v>0</v>
      </c>
      <c r="AE15" s="1019">
        <v>0</v>
      </c>
      <c r="AF15" s="1019">
        <v>0</v>
      </c>
      <c r="AG15" s="1019">
        <v>0</v>
      </c>
      <c r="AH15" s="1019">
        <v>0</v>
      </c>
      <c r="AI15" s="1019">
        <v>0</v>
      </c>
    </row>
    <row r="16" spans="1:35" ht="12.75">
      <c r="A16" s="451">
        <v>5.1</v>
      </c>
      <c r="B16" s="451">
        <v>2.1</v>
      </c>
      <c r="C16" s="452" t="s">
        <v>106</v>
      </c>
      <c r="D16" s="453" t="s">
        <v>36</v>
      </c>
      <c r="E16" s="454"/>
      <c r="F16" s="454" t="s">
        <v>165</v>
      </c>
      <c r="G16" s="455" t="s">
        <v>48</v>
      </c>
      <c r="H16" s="456">
        <v>361</v>
      </c>
      <c r="I16" s="457" t="s">
        <v>105</v>
      </c>
      <c r="J16" s="458">
        <v>1359616.3</v>
      </c>
      <c r="K16" s="459">
        <v>39723</v>
      </c>
      <c r="L16" s="455">
        <v>0.02</v>
      </c>
      <c r="M16" s="459" t="s">
        <v>278</v>
      </c>
      <c r="N16" s="459" t="s">
        <v>164</v>
      </c>
      <c r="O16" s="456">
        <v>168</v>
      </c>
      <c r="P16" s="460">
        <v>39448</v>
      </c>
      <c r="Q16" s="456">
        <v>156</v>
      </c>
      <c r="R16" s="460">
        <v>39814</v>
      </c>
      <c r="S16" s="460">
        <v>44531</v>
      </c>
      <c r="T16" s="461" t="s">
        <v>86</v>
      </c>
      <c r="U16" s="461" t="s">
        <v>45</v>
      </c>
      <c r="V16" s="461" t="s">
        <v>179</v>
      </c>
      <c r="X16" s="760" t="s">
        <v>36</v>
      </c>
      <c r="Y16" s="756">
        <v>1045858.6600000004</v>
      </c>
      <c r="Z16" s="744">
        <v>4501375.672640002</v>
      </c>
      <c r="AA16" s="757">
        <v>627515.1399999998</v>
      </c>
      <c r="AB16" s="744">
        <v>6169101.341339998</v>
      </c>
      <c r="AD16" s="1019">
        <v>5647636.259999998</v>
      </c>
      <c r="AE16" s="1019">
        <v>5647636.259999998</v>
      </c>
      <c r="AF16" s="1019">
        <v>5647636.259999998</v>
      </c>
      <c r="AG16" s="1019">
        <v>5647636.259999998</v>
      </c>
      <c r="AH16" s="1019">
        <v>5647636.259999998</v>
      </c>
      <c r="AI16" s="1019">
        <v>5647636.259999998</v>
      </c>
    </row>
    <row r="17" spans="1:35" ht="13.5" thickBot="1">
      <c r="A17" s="831">
        <v>6.1</v>
      </c>
      <c r="B17" s="385">
        <v>2.2</v>
      </c>
      <c r="C17" s="386" t="s">
        <v>107</v>
      </c>
      <c r="D17" s="134" t="s">
        <v>36</v>
      </c>
      <c r="E17" s="387" t="s">
        <v>184</v>
      </c>
      <c r="F17" s="388" t="s">
        <v>97</v>
      </c>
      <c r="G17" s="127" t="s">
        <v>78</v>
      </c>
      <c r="H17" s="128">
        <v>906</v>
      </c>
      <c r="I17" s="135" t="s">
        <v>104</v>
      </c>
      <c r="J17" s="389">
        <v>4000000</v>
      </c>
      <c r="K17" s="6">
        <v>39752</v>
      </c>
      <c r="L17" s="4">
        <v>0.12</v>
      </c>
      <c r="M17" s="6" t="s">
        <v>278</v>
      </c>
      <c r="N17" s="6" t="s">
        <v>162</v>
      </c>
      <c r="O17" s="11">
        <v>60</v>
      </c>
      <c r="P17" s="142">
        <v>39995</v>
      </c>
      <c r="Q17" s="18">
        <v>54</v>
      </c>
      <c r="R17" s="142">
        <v>40205</v>
      </c>
      <c r="S17" s="142">
        <v>41795</v>
      </c>
      <c r="T17" s="3" t="s">
        <v>34</v>
      </c>
      <c r="U17" s="13" t="s">
        <v>45</v>
      </c>
      <c r="V17" s="3" t="s">
        <v>179</v>
      </c>
      <c r="X17" s="550" t="s">
        <v>36</v>
      </c>
      <c r="Y17" s="747">
        <v>2577233.9299999992</v>
      </c>
      <c r="Z17" s="541">
        <v>2577233.9299999992</v>
      </c>
      <c r="AA17" s="541">
        <v>-1.0186340659856796E-09</v>
      </c>
      <c r="AB17" s="541">
        <v>-1.0186340659856796E-09</v>
      </c>
      <c r="AD17" s="1019">
        <v>-1.0186340659856796E-09</v>
      </c>
      <c r="AE17" s="1019">
        <v>-1.0186340659856796E-09</v>
      </c>
      <c r="AF17" s="1019">
        <v>-1.0186340659856796E-09</v>
      </c>
      <c r="AG17" s="1019">
        <v>-1.0186340659856796E-09</v>
      </c>
      <c r="AH17" s="1019">
        <v>-1.0186340659856796E-09</v>
      </c>
      <c r="AI17" s="1019">
        <v>-1.0186340659856796E-09</v>
      </c>
    </row>
    <row r="18" spans="1:35" ht="12.75">
      <c r="A18" s="832">
        <v>7.1</v>
      </c>
      <c r="B18" s="462">
        <v>3.1</v>
      </c>
      <c r="C18" s="463" t="s">
        <v>108</v>
      </c>
      <c r="D18" s="464" t="s">
        <v>37</v>
      </c>
      <c r="E18" s="464"/>
      <c r="F18" s="465" t="s">
        <v>98</v>
      </c>
      <c r="G18" s="466" t="s">
        <v>147</v>
      </c>
      <c r="H18" s="467">
        <v>906</v>
      </c>
      <c r="I18" s="468" t="s">
        <v>273</v>
      </c>
      <c r="J18" s="469">
        <v>12741050</v>
      </c>
      <c r="K18" s="470">
        <v>38036</v>
      </c>
      <c r="L18" s="471">
        <v>0.02</v>
      </c>
      <c r="M18" s="470" t="s">
        <v>278</v>
      </c>
      <c r="N18" s="496" t="s">
        <v>201</v>
      </c>
      <c r="O18" s="467">
        <v>185</v>
      </c>
      <c r="P18" s="472">
        <v>37533</v>
      </c>
      <c r="Q18" s="473">
        <v>156</v>
      </c>
      <c r="R18" s="472">
        <v>38415</v>
      </c>
      <c r="S18" s="472">
        <v>43135</v>
      </c>
      <c r="T18" s="474" t="s">
        <v>32</v>
      </c>
      <c r="U18" s="475" t="s">
        <v>46</v>
      </c>
      <c r="V18" s="474" t="s">
        <v>44</v>
      </c>
      <c r="X18" s="684" t="s">
        <v>37</v>
      </c>
      <c r="Y18" s="745">
        <v>17101577.63000002</v>
      </c>
      <c r="Z18" s="744">
        <v>17101577.63000002</v>
      </c>
      <c r="AA18" s="744">
        <v>0</v>
      </c>
      <c r="AB18" s="744">
        <v>0</v>
      </c>
      <c r="AC18" s="528"/>
      <c r="AD18" s="1019">
        <v>0</v>
      </c>
      <c r="AE18" s="1019">
        <v>0</v>
      </c>
      <c r="AF18" s="1019">
        <v>0</v>
      </c>
      <c r="AG18" s="1019">
        <v>0</v>
      </c>
      <c r="AH18" s="1019">
        <v>0</v>
      </c>
      <c r="AI18" s="1019">
        <v>0</v>
      </c>
    </row>
    <row r="19" spans="1:35" ht="12.75">
      <c r="A19" s="17">
        <v>8.1</v>
      </c>
      <c r="B19" s="17">
        <v>3.2</v>
      </c>
      <c r="C19" s="8" t="s">
        <v>111</v>
      </c>
      <c r="D19" s="7" t="s">
        <v>37</v>
      </c>
      <c r="E19" s="7"/>
      <c r="F19" s="14" t="s">
        <v>102</v>
      </c>
      <c r="G19" s="10" t="s">
        <v>148</v>
      </c>
      <c r="H19" s="6" t="s">
        <v>39</v>
      </c>
      <c r="I19" s="16" t="s">
        <v>104</v>
      </c>
      <c r="J19" s="5">
        <v>7000000</v>
      </c>
      <c r="K19" s="6">
        <v>39379</v>
      </c>
      <c r="L19" s="4" t="s">
        <v>202</v>
      </c>
      <c r="M19" s="6" t="s">
        <v>278</v>
      </c>
      <c r="N19" s="6" t="s">
        <v>162</v>
      </c>
      <c r="O19" s="11">
        <v>66</v>
      </c>
      <c r="P19" s="142">
        <v>39409</v>
      </c>
      <c r="Q19" s="18">
        <v>60</v>
      </c>
      <c r="R19" s="142">
        <v>39409</v>
      </c>
      <c r="S19" s="142">
        <v>41204</v>
      </c>
      <c r="T19" s="3" t="s">
        <v>25</v>
      </c>
      <c r="U19" s="12" t="s">
        <v>46</v>
      </c>
      <c r="V19" s="3" t="s">
        <v>43</v>
      </c>
      <c r="X19" s="550" t="s">
        <v>37</v>
      </c>
      <c r="Y19" s="747">
        <v>2754631.370000001</v>
      </c>
      <c r="Z19" s="541">
        <v>2754631.370000001</v>
      </c>
      <c r="AA19" s="541">
        <v>1.1059455573558807E-09</v>
      </c>
      <c r="AB19" s="541">
        <v>1.1059455573558807E-09</v>
      </c>
      <c r="AD19" s="1019">
        <v>1.1059455573558807E-09</v>
      </c>
      <c r="AE19" s="1019">
        <v>1.1059455573558807E-09</v>
      </c>
      <c r="AF19" s="1019">
        <v>1.1059455573558807E-09</v>
      </c>
      <c r="AG19" s="1019">
        <v>1.1059455573558807E-09</v>
      </c>
      <c r="AH19" s="1019">
        <v>1.1059455573558807E-09</v>
      </c>
      <c r="AI19" s="1019">
        <v>1.1059455573558807E-09</v>
      </c>
    </row>
    <row r="20" spans="1:35" ht="12.75">
      <c r="A20" s="175">
        <v>9.1</v>
      </c>
      <c r="B20" s="175">
        <v>3.3</v>
      </c>
      <c r="C20" s="176" t="s">
        <v>109</v>
      </c>
      <c r="D20" s="177" t="s">
        <v>37</v>
      </c>
      <c r="E20" s="20"/>
      <c r="F20" s="20" t="s">
        <v>165</v>
      </c>
      <c r="G20" s="178" t="s">
        <v>149</v>
      </c>
      <c r="H20" s="179">
        <v>361</v>
      </c>
      <c r="I20" s="180" t="s">
        <v>105</v>
      </c>
      <c r="J20" s="9">
        <v>2303529.7226432133</v>
      </c>
      <c r="K20" s="181">
        <v>39231</v>
      </c>
      <c r="L20" s="178">
        <v>0.02</v>
      </c>
      <c r="M20" s="181" t="s">
        <v>278</v>
      </c>
      <c r="N20" s="181" t="s">
        <v>164</v>
      </c>
      <c r="O20" s="179">
        <v>181</v>
      </c>
      <c r="P20" s="182">
        <v>39052</v>
      </c>
      <c r="Q20" s="179">
        <v>168</v>
      </c>
      <c r="R20" s="182">
        <v>39448</v>
      </c>
      <c r="S20" s="182">
        <v>44531</v>
      </c>
      <c r="T20" s="183" t="s">
        <v>16</v>
      </c>
      <c r="U20" s="183" t="s">
        <v>46</v>
      </c>
      <c r="V20" s="183" t="s">
        <v>43</v>
      </c>
      <c r="X20" s="748" t="s">
        <v>37</v>
      </c>
      <c r="Y20" s="746">
        <v>1645378.2026432103</v>
      </c>
      <c r="Z20" s="541">
        <v>7081707.784176378</v>
      </c>
      <c r="AA20" s="743">
        <v>987226.9200000009</v>
      </c>
      <c r="AB20" s="541">
        <v>9705427.850520007</v>
      </c>
      <c r="AD20" s="1019">
        <v>8885042.280000009</v>
      </c>
      <c r="AE20" s="1019">
        <v>8885042.280000009</v>
      </c>
      <c r="AF20" s="1019">
        <v>8885042.280000009</v>
      </c>
      <c r="AG20" s="1019">
        <v>8885042.280000009</v>
      </c>
      <c r="AH20" s="1019">
        <v>8885042.280000009</v>
      </c>
      <c r="AI20" s="1019">
        <v>8885042.280000009</v>
      </c>
    </row>
    <row r="21" spans="1:35" ht="12.75">
      <c r="A21" s="385">
        <v>10.1</v>
      </c>
      <c r="B21" s="385">
        <v>3.4</v>
      </c>
      <c r="C21" s="386" t="s">
        <v>110</v>
      </c>
      <c r="D21" s="134" t="s">
        <v>37</v>
      </c>
      <c r="E21" s="387" t="s">
        <v>185</v>
      </c>
      <c r="F21" s="388" t="s">
        <v>97</v>
      </c>
      <c r="G21" s="127" t="s">
        <v>64</v>
      </c>
      <c r="H21" s="128">
        <v>906</v>
      </c>
      <c r="I21" s="135" t="s">
        <v>104</v>
      </c>
      <c r="J21" s="389">
        <v>4000000</v>
      </c>
      <c r="K21" s="126">
        <v>39727</v>
      </c>
      <c r="L21" s="127">
        <v>0.12</v>
      </c>
      <c r="M21" s="126" t="s">
        <v>278</v>
      </c>
      <c r="N21" s="126" t="s">
        <v>162</v>
      </c>
      <c r="O21" s="128">
        <v>60</v>
      </c>
      <c r="P21" s="510">
        <v>39995</v>
      </c>
      <c r="Q21" s="129">
        <v>54</v>
      </c>
      <c r="R21" s="510">
        <v>40205</v>
      </c>
      <c r="S21" s="510">
        <v>41795</v>
      </c>
      <c r="T21" s="511" t="s">
        <v>154</v>
      </c>
      <c r="U21" s="511" t="s">
        <v>65</v>
      </c>
      <c r="V21" s="511" t="s">
        <v>170</v>
      </c>
      <c r="X21" s="550" t="s">
        <v>37</v>
      </c>
      <c r="Y21" s="747">
        <v>989561.99</v>
      </c>
      <c r="Z21" s="541">
        <v>989561.99</v>
      </c>
      <c r="AA21" s="541">
        <v>-1.673470251262188E-10</v>
      </c>
      <c r="AB21" s="541">
        <v>-1.673470251262188E-10</v>
      </c>
      <c r="AD21" s="1019">
        <v>-1.673470251262188E-10</v>
      </c>
      <c r="AE21" s="1019">
        <v>-1.673470251262188E-10</v>
      </c>
      <c r="AF21" s="1019">
        <v>-1.673470251262188E-10</v>
      </c>
      <c r="AG21" s="1019">
        <v>-1.673470251262188E-10</v>
      </c>
      <c r="AH21" s="1019">
        <v>-1.673470251262188E-10</v>
      </c>
      <c r="AI21" s="1019">
        <v>-1.673470251262188E-10</v>
      </c>
    </row>
    <row r="22" spans="1:35" ht="13.5" thickBot="1">
      <c r="A22" s="476">
        <v>12</v>
      </c>
      <c r="B22" s="476">
        <v>3</v>
      </c>
      <c r="C22" s="477" t="s">
        <v>435</v>
      </c>
      <c r="D22" s="478" t="s">
        <v>37</v>
      </c>
      <c r="E22" s="479"/>
      <c r="F22" s="480" t="s">
        <v>447</v>
      </c>
      <c r="G22" s="481" t="s">
        <v>436</v>
      </c>
      <c r="H22" s="482">
        <v>906</v>
      </c>
      <c r="I22" s="483" t="s">
        <v>104</v>
      </c>
      <c r="J22" s="484">
        <v>14937715.18</v>
      </c>
      <c r="K22" s="485">
        <v>41086</v>
      </c>
      <c r="L22" s="481">
        <v>0.06</v>
      </c>
      <c r="M22" s="485" t="s">
        <v>278</v>
      </c>
      <c r="N22" s="485" t="s">
        <v>164</v>
      </c>
      <c r="O22" s="482">
        <v>227</v>
      </c>
      <c r="P22" s="486">
        <v>40939</v>
      </c>
      <c r="Q22" s="487">
        <v>227</v>
      </c>
      <c r="R22" s="486">
        <v>40939</v>
      </c>
      <c r="S22" s="486">
        <v>11323</v>
      </c>
      <c r="T22" s="488" t="s">
        <v>437</v>
      </c>
      <c r="U22" s="488"/>
      <c r="V22" s="488"/>
      <c r="X22" s="707" t="s">
        <v>37</v>
      </c>
      <c r="Y22" s="758"/>
      <c r="Z22" s="758">
        <v>0</v>
      </c>
      <c r="AA22" s="758">
        <v>10126460.200000014</v>
      </c>
      <c r="AB22" s="758">
        <v>10126460.200000014</v>
      </c>
      <c r="AD22" s="1019">
        <v>10126460.200000014</v>
      </c>
      <c r="AE22" s="1019">
        <v>10126460.200000014</v>
      </c>
      <c r="AF22" s="1019">
        <v>10126460.200000014</v>
      </c>
      <c r="AG22" s="1019">
        <v>10126460.200000014</v>
      </c>
      <c r="AH22" s="1019">
        <v>10126460.200000014</v>
      </c>
      <c r="AI22" s="1019">
        <v>10126460.200000014</v>
      </c>
    </row>
    <row r="23" spans="1:35" ht="12.75">
      <c r="A23" s="390">
        <v>13</v>
      </c>
      <c r="B23" s="390">
        <v>4.1</v>
      </c>
      <c r="C23" s="391" t="s">
        <v>112</v>
      </c>
      <c r="D23" s="392" t="s">
        <v>19</v>
      </c>
      <c r="E23" s="392"/>
      <c r="F23" s="393" t="s">
        <v>166</v>
      </c>
      <c r="G23" s="394" t="s">
        <v>150</v>
      </c>
      <c r="H23" s="395">
        <v>906</v>
      </c>
      <c r="I23" s="396" t="s">
        <v>104</v>
      </c>
      <c r="J23" s="397">
        <v>4053274.8</v>
      </c>
      <c r="K23" s="489">
        <v>39073</v>
      </c>
      <c r="L23" s="490">
        <v>0.06</v>
      </c>
      <c r="M23" s="489" t="s">
        <v>278</v>
      </c>
      <c r="N23" s="489" t="s">
        <v>164</v>
      </c>
      <c r="O23" s="395">
        <v>85</v>
      </c>
      <c r="P23" s="492">
        <v>39082</v>
      </c>
      <c r="Q23" s="493">
        <v>72</v>
      </c>
      <c r="R23" s="492">
        <v>39478</v>
      </c>
      <c r="S23" s="492">
        <v>41639</v>
      </c>
      <c r="T23" s="494" t="s">
        <v>18</v>
      </c>
      <c r="U23" s="495" t="s">
        <v>46</v>
      </c>
      <c r="V23" s="494" t="s">
        <v>43</v>
      </c>
      <c r="X23" s="684" t="s">
        <v>19</v>
      </c>
      <c r="Y23" s="745">
        <v>1351091.6399999994</v>
      </c>
      <c r="Z23" s="744">
        <v>1351091.6399999994</v>
      </c>
      <c r="AA23" s="744">
        <v>-2.9103830456733704E-10</v>
      </c>
      <c r="AB23" s="744">
        <v>-2.9103830456733704E-10</v>
      </c>
      <c r="AD23" s="1019">
        <v>-2.9103830456733704E-10</v>
      </c>
      <c r="AE23" s="1019">
        <v>-2.9103830456733704E-10</v>
      </c>
      <c r="AF23" s="1019">
        <v>-2.9103830456733704E-10</v>
      </c>
      <c r="AG23" s="1019">
        <v>-2.9103830456733704E-10</v>
      </c>
      <c r="AH23" s="1019">
        <v>-2.9103830456733704E-10</v>
      </c>
      <c r="AI23" s="1019">
        <v>-2.9103830456733704E-10</v>
      </c>
    </row>
    <row r="24" spans="1:35" ht="12.75">
      <c r="A24" s="175">
        <v>14</v>
      </c>
      <c r="B24" s="175">
        <v>4.2</v>
      </c>
      <c r="C24" s="176" t="s">
        <v>113</v>
      </c>
      <c r="D24" s="177" t="s">
        <v>19</v>
      </c>
      <c r="E24" s="20"/>
      <c r="F24" s="20" t="s">
        <v>165</v>
      </c>
      <c r="G24" s="178" t="s">
        <v>151</v>
      </c>
      <c r="H24" s="179">
        <v>361</v>
      </c>
      <c r="I24" s="180" t="s">
        <v>105</v>
      </c>
      <c r="J24" s="9">
        <v>4936239.090660734</v>
      </c>
      <c r="K24" s="181">
        <v>39073</v>
      </c>
      <c r="L24" s="178">
        <v>0.02</v>
      </c>
      <c r="M24" s="181" t="s">
        <v>278</v>
      </c>
      <c r="N24" s="181" t="s">
        <v>164</v>
      </c>
      <c r="O24" s="179">
        <v>181</v>
      </c>
      <c r="P24" s="182">
        <v>39052</v>
      </c>
      <c r="Q24" s="179">
        <v>168</v>
      </c>
      <c r="R24" s="182">
        <v>39448</v>
      </c>
      <c r="S24" s="182">
        <v>44531</v>
      </c>
      <c r="T24" s="183" t="s">
        <v>18</v>
      </c>
      <c r="U24" s="183" t="s">
        <v>46</v>
      </c>
      <c r="V24" s="183" t="s">
        <v>43</v>
      </c>
      <c r="X24" s="748" t="s">
        <v>19</v>
      </c>
      <c r="Y24" s="746">
        <v>3525885.000660736</v>
      </c>
      <c r="Z24" s="541">
        <v>15175409.04284381</v>
      </c>
      <c r="AA24" s="743">
        <v>2115530.999999996</v>
      </c>
      <c r="AB24" s="541">
        <v>20797785.26099996</v>
      </c>
      <c r="AD24" s="1019">
        <v>19039778.999999963</v>
      </c>
      <c r="AE24" s="1019">
        <v>19039778.999999963</v>
      </c>
      <c r="AF24" s="1019">
        <v>19039778.999999963</v>
      </c>
      <c r="AG24" s="1019">
        <v>19039778.999999963</v>
      </c>
      <c r="AH24" s="1019">
        <v>19039778.999999963</v>
      </c>
      <c r="AI24" s="1019">
        <v>19039778.999999963</v>
      </c>
    </row>
    <row r="25" spans="1:35" ht="12.75">
      <c r="A25" s="385">
        <v>15</v>
      </c>
      <c r="B25" s="385">
        <v>4.3</v>
      </c>
      <c r="C25" s="386" t="s">
        <v>114</v>
      </c>
      <c r="D25" s="134" t="s">
        <v>19</v>
      </c>
      <c r="E25" s="387" t="s">
        <v>186</v>
      </c>
      <c r="F25" s="388" t="s">
        <v>97</v>
      </c>
      <c r="G25" s="127" t="s">
        <v>61</v>
      </c>
      <c r="H25" s="128">
        <v>906</v>
      </c>
      <c r="I25" s="135" t="s">
        <v>104</v>
      </c>
      <c r="J25" s="389">
        <v>8000000</v>
      </c>
      <c r="K25" s="126">
        <v>39727</v>
      </c>
      <c r="L25" s="127">
        <v>0.12</v>
      </c>
      <c r="M25" s="126" t="s">
        <v>278</v>
      </c>
      <c r="N25" s="126" t="s">
        <v>162</v>
      </c>
      <c r="O25" s="128">
        <v>60</v>
      </c>
      <c r="P25" s="510">
        <v>39995</v>
      </c>
      <c r="Q25" s="129">
        <v>54</v>
      </c>
      <c r="R25" s="510">
        <v>40205</v>
      </c>
      <c r="S25" s="510">
        <v>41795</v>
      </c>
      <c r="T25" s="511" t="s">
        <v>154</v>
      </c>
      <c r="U25" s="511" t="s">
        <v>62</v>
      </c>
      <c r="V25" s="511" t="s">
        <v>174</v>
      </c>
      <c r="X25" s="550" t="s">
        <v>19</v>
      </c>
      <c r="Y25" s="747">
        <v>4933362.779999999</v>
      </c>
      <c r="Z25" s="541">
        <v>4933362.779999999</v>
      </c>
      <c r="AA25" s="541">
        <v>0</v>
      </c>
      <c r="AB25" s="541">
        <v>0</v>
      </c>
      <c r="AD25" s="1019">
        <v>0</v>
      </c>
      <c r="AE25" s="1019">
        <v>0</v>
      </c>
      <c r="AF25" s="1019">
        <v>0</v>
      </c>
      <c r="AG25" s="1019">
        <v>0</v>
      </c>
      <c r="AH25" s="1019">
        <v>0</v>
      </c>
      <c r="AI25" s="1019">
        <v>0</v>
      </c>
    </row>
    <row r="26" spans="1:35" ht="13.5" thickBot="1">
      <c r="A26" s="476">
        <v>16</v>
      </c>
      <c r="B26" s="476">
        <v>4</v>
      </c>
      <c r="C26" s="477" t="s">
        <v>418</v>
      </c>
      <c r="D26" s="478" t="s">
        <v>19</v>
      </c>
      <c r="E26" s="479"/>
      <c r="F26" s="480" t="s">
        <v>419</v>
      </c>
      <c r="G26" s="481" t="s">
        <v>420</v>
      </c>
      <c r="H26" s="482">
        <v>906</v>
      </c>
      <c r="I26" s="483" t="s">
        <v>104</v>
      </c>
      <c r="J26" s="484">
        <v>8000000</v>
      </c>
      <c r="K26" s="485">
        <v>40940</v>
      </c>
      <c r="L26" s="481" t="s">
        <v>306</v>
      </c>
      <c r="M26" s="485" t="s">
        <v>278</v>
      </c>
      <c r="N26" s="485" t="s">
        <v>162</v>
      </c>
      <c r="O26" s="482">
        <v>60</v>
      </c>
      <c r="P26" s="486">
        <v>40994</v>
      </c>
      <c r="Q26" s="487">
        <v>54</v>
      </c>
      <c r="R26" s="486">
        <v>41176</v>
      </c>
      <c r="S26" s="486">
        <v>42790</v>
      </c>
      <c r="T26" s="488" t="s">
        <v>421</v>
      </c>
      <c r="U26" s="488"/>
      <c r="V26" s="488" t="s">
        <v>422</v>
      </c>
      <c r="X26" s="707" t="s">
        <v>19</v>
      </c>
      <c r="Y26" s="758">
        <v>0</v>
      </c>
      <c r="Z26" s="758">
        <v>0</v>
      </c>
      <c r="AA26" s="758">
        <v>2724561.0600000033</v>
      </c>
      <c r="AB26" s="758">
        <v>2724561.0600000033</v>
      </c>
      <c r="AD26" s="1019">
        <v>2724561.0600000033</v>
      </c>
      <c r="AE26" s="1019">
        <v>2724561.0600000033</v>
      </c>
      <c r="AF26" s="1019">
        <v>2724561.0600000033</v>
      </c>
      <c r="AG26" s="1019">
        <v>2724561.0600000033</v>
      </c>
      <c r="AH26" s="1019">
        <v>2724561.0600000033</v>
      </c>
      <c r="AI26" s="1019">
        <v>2724561.0600000033</v>
      </c>
    </row>
    <row r="27" spans="1:35" ht="12.75">
      <c r="A27" s="451">
        <v>17</v>
      </c>
      <c r="B27" s="451">
        <v>5.1</v>
      </c>
      <c r="C27" s="452" t="s">
        <v>115</v>
      </c>
      <c r="D27" s="453" t="s">
        <v>15</v>
      </c>
      <c r="E27" s="454"/>
      <c r="F27" s="454" t="s">
        <v>165</v>
      </c>
      <c r="G27" s="455" t="s">
        <v>152</v>
      </c>
      <c r="H27" s="456">
        <v>361</v>
      </c>
      <c r="I27" s="457" t="s">
        <v>105</v>
      </c>
      <c r="J27" s="458">
        <v>482356.91559986485</v>
      </c>
      <c r="K27" s="459">
        <v>39212</v>
      </c>
      <c r="L27" s="455">
        <v>0.02</v>
      </c>
      <c r="M27" s="459" t="s">
        <v>278</v>
      </c>
      <c r="N27" s="459" t="s">
        <v>164</v>
      </c>
      <c r="O27" s="456">
        <v>181</v>
      </c>
      <c r="P27" s="460">
        <v>39052</v>
      </c>
      <c r="Q27" s="456">
        <v>168</v>
      </c>
      <c r="R27" s="460">
        <v>39448</v>
      </c>
      <c r="S27" s="460">
        <v>44531</v>
      </c>
      <c r="T27" s="461" t="s">
        <v>27</v>
      </c>
      <c r="U27" s="461" t="s">
        <v>46</v>
      </c>
      <c r="V27" s="461" t="s">
        <v>156</v>
      </c>
      <c r="X27" s="871" t="s">
        <v>15</v>
      </c>
      <c r="Y27" s="872">
        <v>344540.75559986563</v>
      </c>
      <c r="Z27" s="873">
        <v>1482903.4121018217</v>
      </c>
      <c r="AA27" s="874">
        <v>206724.5999999998</v>
      </c>
      <c r="AB27" s="873">
        <v>2032309.542599998</v>
      </c>
      <c r="AD27" s="1019">
        <v>1860521.3999999983</v>
      </c>
      <c r="AE27" s="1019">
        <v>1860521.3999999983</v>
      </c>
      <c r="AF27" s="1019">
        <v>1860521.3999999983</v>
      </c>
      <c r="AG27" s="1019">
        <v>1860521.3999999983</v>
      </c>
      <c r="AH27" s="1019">
        <v>1860521.3999999983</v>
      </c>
      <c r="AI27" s="1019">
        <v>1860521.3999999983</v>
      </c>
    </row>
    <row r="28" spans="1:35" ht="12.75">
      <c r="A28" s="17">
        <v>18</v>
      </c>
      <c r="B28" s="17">
        <v>5.2</v>
      </c>
      <c r="C28" s="8" t="s">
        <v>116</v>
      </c>
      <c r="D28" s="7" t="s">
        <v>15</v>
      </c>
      <c r="E28" s="19" t="s">
        <v>187</v>
      </c>
      <c r="F28" s="15" t="s">
        <v>97</v>
      </c>
      <c r="G28" s="4" t="s">
        <v>59</v>
      </c>
      <c r="H28" s="11">
        <v>906</v>
      </c>
      <c r="I28" s="16" t="s">
        <v>104</v>
      </c>
      <c r="J28" s="5">
        <v>2000000</v>
      </c>
      <c r="K28" s="6">
        <v>39752</v>
      </c>
      <c r="L28" s="4">
        <v>0.12</v>
      </c>
      <c r="M28" s="6" t="s">
        <v>278</v>
      </c>
      <c r="N28" s="6" t="s">
        <v>162</v>
      </c>
      <c r="O28" s="11">
        <v>60</v>
      </c>
      <c r="P28" s="142">
        <v>39995</v>
      </c>
      <c r="Q28" s="18">
        <v>54</v>
      </c>
      <c r="R28" s="142">
        <v>40205</v>
      </c>
      <c r="S28" s="142">
        <v>41795</v>
      </c>
      <c r="T28" s="3" t="s">
        <v>34</v>
      </c>
      <c r="U28" s="3" t="s">
        <v>60</v>
      </c>
      <c r="V28" s="3" t="s">
        <v>174</v>
      </c>
      <c r="X28" s="550" t="s">
        <v>15</v>
      </c>
      <c r="Y28" s="541">
        <v>633900.16</v>
      </c>
      <c r="Z28" s="541">
        <v>633900.16</v>
      </c>
      <c r="AA28" s="541">
        <v>-3.2741809263825417E-11</v>
      </c>
      <c r="AB28" s="541">
        <v>-3.2741809263825417E-11</v>
      </c>
      <c r="AD28" s="1019">
        <v>-3.2741809263825417E-11</v>
      </c>
      <c r="AE28" s="1019">
        <v>-3.2741809263825417E-11</v>
      </c>
      <c r="AF28" s="1019">
        <v>-3.2741809263825417E-11</v>
      </c>
      <c r="AG28" s="1019">
        <v>-3.2741809263825417E-11</v>
      </c>
      <c r="AH28" s="1019">
        <v>-3.2741809263825417E-11</v>
      </c>
      <c r="AI28" s="1019">
        <v>-3.2741809263825417E-11</v>
      </c>
    </row>
    <row r="29" spans="1:35" ht="13.5" thickBot="1">
      <c r="A29" s="476"/>
      <c r="B29" s="476"/>
      <c r="C29" s="477"/>
      <c r="D29" s="875" t="s">
        <v>15</v>
      </c>
      <c r="E29" s="479"/>
      <c r="F29" s="480" t="s">
        <v>479</v>
      </c>
      <c r="G29" s="481"/>
      <c r="H29" s="482"/>
      <c r="I29" s="483"/>
      <c r="J29" s="484"/>
      <c r="K29" s="485"/>
      <c r="L29" s="481">
        <v>0.095</v>
      </c>
      <c r="M29" s="485" t="s">
        <v>278</v>
      </c>
      <c r="N29" s="485" t="s">
        <v>164</v>
      </c>
      <c r="O29" s="482">
        <v>60</v>
      </c>
      <c r="P29" s="486"/>
      <c r="Q29" s="487">
        <v>60</v>
      </c>
      <c r="R29" s="486"/>
      <c r="S29" s="486"/>
      <c r="T29" s="488"/>
      <c r="U29" s="488"/>
      <c r="V29" s="488"/>
      <c r="X29" s="707" t="s">
        <v>15</v>
      </c>
      <c r="Y29" s="759"/>
      <c r="Z29" s="758"/>
      <c r="AA29" s="758"/>
      <c r="AB29" s="758"/>
      <c r="AD29" s="1019">
        <v>0</v>
      </c>
      <c r="AE29" s="1019">
        <v>0</v>
      </c>
      <c r="AF29" s="1019">
        <v>0</v>
      </c>
      <c r="AG29" s="1019">
        <v>0</v>
      </c>
      <c r="AH29" s="1019">
        <v>0</v>
      </c>
      <c r="AI29" s="1019">
        <v>0</v>
      </c>
    </row>
    <row r="30" spans="1:35" ht="12.75">
      <c r="A30" s="451">
        <v>19</v>
      </c>
      <c r="B30" s="451">
        <v>6.1</v>
      </c>
      <c r="C30" s="452" t="s">
        <v>117</v>
      </c>
      <c r="D30" s="453" t="s">
        <v>14</v>
      </c>
      <c r="E30" s="454"/>
      <c r="F30" s="454" t="s">
        <v>165</v>
      </c>
      <c r="G30" s="455" t="s">
        <v>55</v>
      </c>
      <c r="H30" s="456">
        <v>361</v>
      </c>
      <c r="I30" s="457" t="s">
        <v>105</v>
      </c>
      <c r="J30" s="458">
        <v>290740.92</v>
      </c>
      <c r="K30" s="459">
        <v>39718</v>
      </c>
      <c r="L30" s="455">
        <v>0.02</v>
      </c>
      <c r="M30" s="459" t="s">
        <v>278</v>
      </c>
      <c r="N30" s="459" t="s">
        <v>164</v>
      </c>
      <c r="O30" s="456">
        <v>168</v>
      </c>
      <c r="P30" s="460">
        <v>39448</v>
      </c>
      <c r="Q30" s="456">
        <v>156</v>
      </c>
      <c r="R30" s="460">
        <v>39814</v>
      </c>
      <c r="S30" s="460">
        <v>44531</v>
      </c>
      <c r="T30" s="461" t="s">
        <v>33</v>
      </c>
      <c r="U30" s="461" t="s">
        <v>45</v>
      </c>
      <c r="V30" s="461" t="s">
        <v>181</v>
      </c>
      <c r="X30" s="760" t="s">
        <v>14</v>
      </c>
      <c r="Y30" s="756">
        <v>223647.00000000038</v>
      </c>
      <c r="Z30" s="744">
        <v>962576.6880000017</v>
      </c>
      <c r="AA30" s="757">
        <v>134188.2000000001</v>
      </c>
      <c r="AB30" s="744">
        <v>1319204.194200001</v>
      </c>
      <c r="AD30" s="1019">
        <v>1207693.800000001</v>
      </c>
      <c r="AE30" s="1019">
        <v>1207693.800000001</v>
      </c>
      <c r="AF30" s="1019">
        <v>1207693.800000001</v>
      </c>
      <c r="AG30" s="1019">
        <v>1207693.800000001</v>
      </c>
      <c r="AH30" s="1019">
        <v>1207693.800000001</v>
      </c>
      <c r="AI30" s="1019">
        <v>1207693.800000001</v>
      </c>
    </row>
    <row r="31" spans="1:35" ht="13.5" thickBot="1">
      <c r="A31" s="476">
        <v>20</v>
      </c>
      <c r="B31" s="476">
        <v>6.2</v>
      </c>
      <c r="C31" s="477" t="s">
        <v>118</v>
      </c>
      <c r="D31" s="478" t="s">
        <v>14</v>
      </c>
      <c r="E31" s="479" t="s">
        <v>188</v>
      </c>
      <c r="F31" s="480" t="s">
        <v>97</v>
      </c>
      <c r="G31" s="481" t="s">
        <v>70</v>
      </c>
      <c r="H31" s="482">
        <v>906</v>
      </c>
      <c r="I31" s="483" t="s">
        <v>104</v>
      </c>
      <c r="J31" s="484">
        <v>1528385</v>
      </c>
      <c r="K31" s="485">
        <v>39727</v>
      </c>
      <c r="L31" s="481">
        <v>0.12</v>
      </c>
      <c r="M31" s="485" t="s">
        <v>278</v>
      </c>
      <c r="N31" s="485" t="s">
        <v>162</v>
      </c>
      <c r="O31" s="482">
        <v>60</v>
      </c>
      <c r="P31" s="486">
        <v>39995</v>
      </c>
      <c r="Q31" s="487">
        <v>54</v>
      </c>
      <c r="R31" s="486">
        <v>40205</v>
      </c>
      <c r="S31" s="486">
        <v>41795</v>
      </c>
      <c r="T31" s="488" t="s">
        <v>154</v>
      </c>
      <c r="U31" s="488" t="s">
        <v>71</v>
      </c>
      <c r="V31" s="488" t="s">
        <v>181</v>
      </c>
      <c r="X31" s="707" t="s">
        <v>14</v>
      </c>
      <c r="Y31" s="758">
        <v>721260.6400000002</v>
      </c>
      <c r="Z31" s="758">
        <v>721260.6400000002</v>
      </c>
      <c r="AA31" s="758">
        <v>2.1464074961841106E-10</v>
      </c>
      <c r="AB31" s="758">
        <v>2.1464074961841106E-10</v>
      </c>
      <c r="AD31" s="1019">
        <v>2.1464074961841106E-10</v>
      </c>
      <c r="AE31" s="1019">
        <v>2.1464074961841106E-10</v>
      </c>
      <c r="AF31" s="1019">
        <v>2.1464074961841106E-10</v>
      </c>
      <c r="AG31" s="1019">
        <v>2.1464074961841106E-10</v>
      </c>
      <c r="AH31" s="1019">
        <v>2.1464074961841106E-10</v>
      </c>
      <c r="AI31" s="1019">
        <v>2.1464074961841106E-10</v>
      </c>
    </row>
    <row r="32" spans="1:35" ht="12.75">
      <c r="A32" s="839">
        <v>21</v>
      </c>
      <c r="B32" s="839">
        <v>7.1</v>
      </c>
      <c r="C32" s="840" t="s">
        <v>119</v>
      </c>
      <c r="D32" s="841" t="s">
        <v>13</v>
      </c>
      <c r="E32" s="842"/>
      <c r="F32" s="842" t="s">
        <v>165</v>
      </c>
      <c r="G32" s="843" t="s">
        <v>153</v>
      </c>
      <c r="H32" s="844">
        <v>361</v>
      </c>
      <c r="I32" s="845" t="s">
        <v>105</v>
      </c>
      <c r="J32" s="846">
        <v>1161487.4179999998</v>
      </c>
      <c r="K32" s="847">
        <v>39212</v>
      </c>
      <c r="L32" s="843">
        <v>0.02</v>
      </c>
      <c r="M32" s="847" t="s">
        <v>278</v>
      </c>
      <c r="N32" s="847" t="s">
        <v>164</v>
      </c>
      <c r="O32" s="844">
        <v>181</v>
      </c>
      <c r="P32" s="848">
        <v>39052</v>
      </c>
      <c r="Q32" s="844">
        <v>168</v>
      </c>
      <c r="R32" s="848">
        <v>39448</v>
      </c>
      <c r="S32" s="848">
        <v>44531</v>
      </c>
      <c r="T32" s="849" t="s">
        <v>28</v>
      </c>
      <c r="U32" s="849" t="s">
        <v>46</v>
      </c>
      <c r="V32" s="849" t="s">
        <v>156</v>
      </c>
      <c r="X32" s="760" t="s">
        <v>13</v>
      </c>
      <c r="Y32" s="756">
        <v>829633.7979999983</v>
      </c>
      <c r="Z32" s="744">
        <v>3570743.866591993</v>
      </c>
      <c r="AA32" s="757">
        <v>497780.2799999998</v>
      </c>
      <c r="AB32" s="744">
        <v>4893677.932679998</v>
      </c>
      <c r="AD32" s="1019">
        <v>4480022.519999998</v>
      </c>
      <c r="AE32" s="1019">
        <v>4480022.519999998</v>
      </c>
      <c r="AF32" s="1019">
        <v>4480022.519999998</v>
      </c>
      <c r="AG32" s="1019">
        <v>4480022.519999998</v>
      </c>
      <c r="AH32" s="1019">
        <v>4480022.519999998</v>
      </c>
      <c r="AI32" s="1019">
        <v>4480022.519999998</v>
      </c>
    </row>
    <row r="33" spans="1:35" ht="12.75">
      <c r="A33" s="17">
        <v>22</v>
      </c>
      <c r="B33" s="17">
        <v>7.2</v>
      </c>
      <c r="C33" s="8" t="s">
        <v>120</v>
      </c>
      <c r="D33" s="7" t="s">
        <v>13</v>
      </c>
      <c r="E33" s="19" t="s">
        <v>189</v>
      </c>
      <c r="F33" s="15" t="s">
        <v>97</v>
      </c>
      <c r="G33" s="4" t="s">
        <v>207</v>
      </c>
      <c r="H33" s="11">
        <v>906</v>
      </c>
      <c r="I33" s="16" t="s">
        <v>104</v>
      </c>
      <c r="J33" s="5">
        <v>6000000</v>
      </c>
      <c r="K33" s="6">
        <v>39727</v>
      </c>
      <c r="L33" s="4">
        <v>0.12</v>
      </c>
      <c r="M33" s="6" t="s">
        <v>278</v>
      </c>
      <c r="N33" s="6" t="s">
        <v>162</v>
      </c>
      <c r="O33" s="11">
        <v>60</v>
      </c>
      <c r="P33" s="142">
        <v>39995</v>
      </c>
      <c r="Q33" s="18">
        <v>54</v>
      </c>
      <c r="R33" s="142">
        <v>40205</v>
      </c>
      <c r="S33" s="142">
        <v>41795</v>
      </c>
      <c r="T33" s="3" t="s">
        <v>154</v>
      </c>
      <c r="U33" s="3" t="s">
        <v>72</v>
      </c>
      <c r="V33" s="3" t="s">
        <v>173</v>
      </c>
      <c r="X33" s="550" t="s">
        <v>13</v>
      </c>
      <c r="Y33" s="541">
        <v>3761944.54</v>
      </c>
      <c r="Z33" s="541">
        <v>3761944.54</v>
      </c>
      <c r="AA33" s="541">
        <v>0</v>
      </c>
      <c r="AB33" s="541">
        <v>0</v>
      </c>
      <c r="AD33" s="1019">
        <v>0</v>
      </c>
      <c r="AE33" s="1019">
        <v>0</v>
      </c>
      <c r="AF33" s="1019">
        <v>0</v>
      </c>
      <c r="AG33" s="1019">
        <v>0</v>
      </c>
      <c r="AH33" s="1019">
        <v>0</v>
      </c>
      <c r="AI33" s="1019">
        <v>0</v>
      </c>
    </row>
    <row r="34" spans="1:35" ht="13.5" thickBot="1">
      <c r="A34" s="476"/>
      <c r="B34" s="476">
        <v>7</v>
      </c>
      <c r="C34" s="897" t="s">
        <v>505</v>
      </c>
      <c r="D34" s="478" t="s">
        <v>13</v>
      </c>
      <c r="E34" s="479"/>
      <c r="F34" s="480" t="s">
        <v>479</v>
      </c>
      <c r="G34" s="481"/>
      <c r="H34" s="482"/>
      <c r="I34" s="483"/>
      <c r="J34" s="484"/>
      <c r="K34" s="485"/>
      <c r="L34" s="481">
        <v>0.095</v>
      </c>
      <c r="M34" s="485" t="s">
        <v>278</v>
      </c>
      <c r="N34" s="485" t="s">
        <v>164</v>
      </c>
      <c r="O34" s="482">
        <v>60</v>
      </c>
      <c r="P34" s="486">
        <v>41779</v>
      </c>
      <c r="Q34" s="487">
        <v>60</v>
      </c>
      <c r="R34" s="486">
        <v>41779</v>
      </c>
      <c r="S34" s="486">
        <v>43577</v>
      </c>
      <c r="T34" s="488"/>
      <c r="U34" s="488"/>
      <c r="V34" s="488"/>
      <c r="X34" s="707" t="s">
        <v>13</v>
      </c>
      <c r="Y34" s="759"/>
      <c r="Z34" s="758"/>
      <c r="AA34" s="758">
        <v>3858199.599999996</v>
      </c>
      <c r="AB34" s="758">
        <v>3858199.599999996</v>
      </c>
      <c r="AD34" s="1019">
        <v>0</v>
      </c>
      <c r="AE34" s="1019">
        <v>0</v>
      </c>
      <c r="AF34" s="1019">
        <v>0</v>
      </c>
      <c r="AG34" s="1019">
        <v>0</v>
      </c>
      <c r="AH34" s="1019">
        <v>3858199.599999996</v>
      </c>
      <c r="AI34" s="1019">
        <v>3858199.599999996</v>
      </c>
    </row>
    <row r="35" spans="1:35" ht="12.75">
      <c r="A35" s="451">
        <v>23</v>
      </c>
      <c r="B35" s="451">
        <v>8.1</v>
      </c>
      <c r="C35" s="452" t="s">
        <v>121</v>
      </c>
      <c r="D35" s="453" t="s">
        <v>9</v>
      </c>
      <c r="E35" s="454"/>
      <c r="F35" s="454" t="s">
        <v>167</v>
      </c>
      <c r="G35" s="455"/>
      <c r="H35" s="456">
        <v>361</v>
      </c>
      <c r="I35" s="457" t="s">
        <v>105</v>
      </c>
      <c r="J35" s="458">
        <v>14443.56</v>
      </c>
      <c r="K35" s="459">
        <v>39936</v>
      </c>
      <c r="L35" s="455">
        <v>0.0776</v>
      </c>
      <c r="M35" s="459" t="s">
        <v>279</v>
      </c>
      <c r="N35" s="459" t="s">
        <v>164</v>
      </c>
      <c r="O35" s="456">
        <v>43</v>
      </c>
      <c r="P35" s="460">
        <v>36510</v>
      </c>
      <c r="Q35" s="456">
        <v>40</v>
      </c>
      <c r="R35" s="460">
        <v>36785</v>
      </c>
      <c r="S35" s="460">
        <v>40345</v>
      </c>
      <c r="T35" s="461"/>
      <c r="U35" s="461"/>
      <c r="V35" s="461" t="s">
        <v>44</v>
      </c>
      <c r="X35" s="760" t="s">
        <v>9</v>
      </c>
      <c r="Y35" s="756">
        <v>0</v>
      </c>
      <c r="Z35" s="744">
        <v>0</v>
      </c>
      <c r="AA35" s="757">
        <v>0</v>
      </c>
      <c r="AB35" s="744">
        <v>0</v>
      </c>
      <c r="AD35" s="1019">
        <v>0</v>
      </c>
      <c r="AE35" s="1019">
        <v>0</v>
      </c>
      <c r="AF35" s="1019">
        <v>0</v>
      </c>
      <c r="AG35" s="1019">
        <v>0</v>
      </c>
      <c r="AH35" s="1019">
        <v>0</v>
      </c>
      <c r="AI35" s="1019">
        <v>0</v>
      </c>
    </row>
    <row r="36" spans="1:35" ht="13.5" thickBot="1">
      <c r="A36" s="476">
        <v>24</v>
      </c>
      <c r="B36" s="476">
        <v>8.2</v>
      </c>
      <c r="C36" s="477" t="s">
        <v>122</v>
      </c>
      <c r="D36" s="478" t="s">
        <v>9</v>
      </c>
      <c r="E36" s="479" t="s">
        <v>190</v>
      </c>
      <c r="F36" s="480" t="s">
        <v>97</v>
      </c>
      <c r="G36" s="481" t="s">
        <v>73</v>
      </c>
      <c r="H36" s="482">
        <v>906</v>
      </c>
      <c r="I36" s="483" t="s">
        <v>104</v>
      </c>
      <c r="J36" s="484">
        <v>2000000</v>
      </c>
      <c r="K36" s="485">
        <v>39727</v>
      </c>
      <c r="L36" s="481">
        <v>0.12</v>
      </c>
      <c r="M36" s="485" t="s">
        <v>278</v>
      </c>
      <c r="N36" s="485" t="s">
        <v>162</v>
      </c>
      <c r="O36" s="482">
        <v>60</v>
      </c>
      <c r="P36" s="486">
        <v>39995</v>
      </c>
      <c r="Q36" s="487">
        <v>54</v>
      </c>
      <c r="R36" s="486">
        <v>40205</v>
      </c>
      <c r="S36" s="486">
        <v>41795</v>
      </c>
      <c r="T36" s="488" t="s">
        <v>154</v>
      </c>
      <c r="U36" s="488" t="s">
        <v>74</v>
      </c>
      <c r="V36" s="488" t="s">
        <v>174</v>
      </c>
      <c r="X36" s="707" t="s">
        <v>9</v>
      </c>
      <c r="Y36" s="758">
        <v>1241690.5300000003</v>
      </c>
      <c r="Z36" s="758">
        <v>1241690.5300000003</v>
      </c>
      <c r="AA36" s="758">
        <v>0</v>
      </c>
      <c r="AB36" s="758">
        <v>0</v>
      </c>
      <c r="AD36" s="1019">
        <v>0</v>
      </c>
      <c r="AE36" s="1019">
        <v>0</v>
      </c>
      <c r="AF36" s="1019">
        <v>0</v>
      </c>
      <c r="AG36" s="1019">
        <v>0</v>
      </c>
      <c r="AH36" s="1019">
        <v>0</v>
      </c>
      <c r="AI36" s="1019">
        <v>0</v>
      </c>
    </row>
    <row r="37" spans="1:35" ht="12.75">
      <c r="A37" s="390">
        <v>25</v>
      </c>
      <c r="B37" s="390">
        <v>9.2</v>
      </c>
      <c r="C37" s="391" t="s">
        <v>123</v>
      </c>
      <c r="D37" s="392" t="s">
        <v>8</v>
      </c>
      <c r="E37" s="392"/>
      <c r="F37" s="393" t="s">
        <v>98</v>
      </c>
      <c r="G37" s="394" t="s">
        <v>147</v>
      </c>
      <c r="H37" s="395">
        <v>906</v>
      </c>
      <c r="I37" s="396" t="s">
        <v>273</v>
      </c>
      <c r="J37" s="397">
        <v>7656670</v>
      </c>
      <c r="K37" s="489">
        <v>38057</v>
      </c>
      <c r="L37" s="490">
        <v>0.02</v>
      </c>
      <c r="M37" s="489" t="s">
        <v>278</v>
      </c>
      <c r="N37" s="491" t="s">
        <v>201</v>
      </c>
      <c r="O37" s="395">
        <v>185</v>
      </c>
      <c r="P37" s="492">
        <v>37533</v>
      </c>
      <c r="Q37" s="493">
        <v>156</v>
      </c>
      <c r="R37" s="492">
        <v>38415</v>
      </c>
      <c r="S37" s="492">
        <v>43135</v>
      </c>
      <c r="T37" s="494" t="s">
        <v>32</v>
      </c>
      <c r="U37" s="495" t="s">
        <v>46</v>
      </c>
      <c r="V37" s="494" t="s">
        <v>44</v>
      </c>
      <c r="X37" s="684" t="s">
        <v>8</v>
      </c>
      <c r="Y37" s="745">
        <v>10277107.16</v>
      </c>
      <c r="Z37" s="744">
        <v>10277107.16</v>
      </c>
      <c r="AA37" s="744">
        <v>7551470.980000003</v>
      </c>
      <c r="AB37" s="744">
        <v>7551470.980000003</v>
      </c>
      <c r="AD37" s="1019">
        <v>7328160.810000004</v>
      </c>
      <c r="AE37" s="1019">
        <v>7328160.810000004</v>
      </c>
      <c r="AF37" s="1019">
        <v>7328160.810000004</v>
      </c>
      <c r="AG37" s="1019">
        <v>7328160.810000004</v>
      </c>
      <c r="AH37" s="1019">
        <v>7328160.810000004</v>
      </c>
      <c r="AI37" s="1019">
        <v>7328160.810000004</v>
      </c>
    </row>
    <row r="38" spans="1:35" ht="12.75">
      <c r="A38" s="17">
        <v>26</v>
      </c>
      <c r="B38" s="17">
        <v>9.3</v>
      </c>
      <c r="C38" s="8" t="s">
        <v>124</v>
      </c>
      <c r="D38" s="7" t="s">
        <v>8</v>
      </c>
      <c r="E38" s="19" t="s">
        <v>191</v>
      </c>
      <c r="F38" s="15" t="s">
        <v>97</v>
      </c>
      <c r="G38" s="4" t="s">
        <v>75</v>
      </c>
      <c r="H38" s="11">
        <v>906</v>
      </c>
      <c r="I38" s="16" t="s">
        <v>104</v>
      </c>
      <c r="J38" s="5">
        <v>6000000</v>
      </c>
      <c r="K38" s="6">
        <v>39727</v>
      </c>
      <c r="L38" s="4">
        <v>0.12</v>
      </c>
      <c r="M38" s="6" t="s">
        <v>278</v>
      </c>
      <c r="N38" s="6" t="s">
        <v>162</v>
      </c>
      <c r="O38" s="11">
        <v>60</v>
      </c>
      <c r="P38" s="142">
        <v>39995</v>
      </c>
      <c r="Q38" s="18">
        <v>54</v>
      </c>
      <c r="R38" s="142">
        <v>40205</v>
      </c>
      <c r="S38" s="142">
        <v>41795</v>
      </c>
      <c r="T38" s="3" t="s">
        <v>154</v>
      </c>
      <c r="U38" s="3" t="s">
        <v>76</v>
      </c>
      <c r="V38" s="3" t="s">
        <v>200</v>
      </c>
      <c r="X38" s="550" t="s">
        <v>8</v>
      </c>
      <c r="Y38" s="747">
        <v>3725071.5900000012</v>
      </c>
      <c r="Z38" s="541">
        <v>3725071.5900000012</v>
      </c>
      <c r="AA38" s="541">
        <v>2.5029294192790985E-09</v>
      </c>
      <c r="AB38" s="541">
        <v>2.5029294192790985E-09</v>
      </c>
      <c r="AD38" s="1019">
        <v>2.5029294192790985E-09</v>
      </c>
      <c r="AE38" s="1019">
        <v>2.5029294192790985E-09</v>
      </c>
      <c r="AF38" s="1019">
        <v>2.5029294192790985E-09</v>
      </c>
      <c r="AG38" s="1019">
        <v>2.5029294192790985E-09</v>
      </c>
      <c r="AH38" s="1019">
        <v>2.5029294192790985E-09</v>
      </c>
      <c r="AI38" s="1019">
        <v>2.5029294192790985E-09</v>
      </c>
    </row>
    <row r="39" spans="1:35" ht="13.5" thickBot="1">
      <c r="A39" s="476">
        <v>27</v>
      </c>
      <c r="B39" s="476">
        <v>9</v>
      </c>
      <c r="C39" s="477" t="s">
        <v>311</v>
      </c>
      <c r="D39" s="478" t="s">
        <v>8</v>
      </c>
      <c r="E39" s="479"/>
      <c r="F39" s="497" t="s">
        <v>318</v>
      </c>
      <c r="G39" s="481" t="s">
        <v>312</v>
      </c>
      <c r="H39" s="482" t="s">
        <v>39</v>
      </c>
      <c r="I39" s="483" t="s">
        <v>104</v>
      </c>
      <c r="J39" s="484">
        <v>2200000</v>
      </c>
      <c r="K39" s="485">
        <v>40442</v>
      </c>
      <c r="L39" s="481">
        <v>0.1436</v>
      </c>
      <c r="M39" s="485" t="s">
        <v>278</v>
      </c>
      <c r="N39" s="485" t="s">
        <v>162</v>
      </c>
      <c r="O39" s="482">
        <v>60</v>
      </c>
      <c r="P39" s="486">
        <v>40472</v>
      </c>
      <c r="Q39" s="487">
        <v>54</v>
      </c>
      <c r="R39" s="486">
        <v>40654</v>
      </c>
      <c r="S39" s="486">
        <v>42269</v>
      </c>
      <c r="T39" s="488" t="s">
        <v>313</v>
      </c>
      <c r="U39" s="488"/>
      <c r="V39" s="488" t="s">
        <v>316</v>
      </c>
      <c r="X39" s="707" t="s">
        <v>8</v>
      </c>
      <c r="Y39" s="758">
        <v>1928018.18</v>
      </c>
      <c r="Z39" s="758">
        <v>1928018.18</v>
      </c>
      <c r="AA39" s="758">
        <v>0</v>
      </c>
      <c r="AB39" s="758">
        <v>0</v>
      </c>
      <c r="AD39" s="1019">
        <v>0</v>
      </c>
      <c r="AE39" s="1019">
        <v>0</v>
      </c>
      <c r="AF39" s="1019">
        <v>0</v>
      </c>
      <c r="AG39" s="1019">
        <v>0</v>
      </c>
      <c r="AH39" s="1019">
        <v>0</v>
      </c>
      <c r="AI39" s="1019">
        <v>0</v>
      </c>
    </row>
    <row r="40" spans="1:35" ht="12.75">
      <c r="A40" s="462">
        <v>28</v>
      </c>
      <c r="B40" s="462">
        <v>10</v>
      </c>
      <c r="C40" s="463" t="s">
        <v>125</v>
      </c>
      <c r="D40" s="464" t="s">
        <v>3</v>
      </c>
      <c r="E40" s="464"/>
      <c r="F40" s="850" t="s">
        <v>99</v>
      </c>
      <c r="G40" s="466" t="s">
        <v>90</v>
      </c>
      <c r="H40" s="470" t="s">
        <v>39</v>
      </c>
      <c r="I40" s="468" t="s">
        <v>104</v>
      </c>
      <c r="J40" s="469">
        <v>5208879.08</v>
      </c>
      <c r="K40" s="470">
        <v>38261</v>
      </c>
      <c r="L40" s="471">
        <v>0.09</v>
      </c>
      <c r="M40" s="470" t="s">
        <v>278</v>
      </c>
      <c r="N40" s="470" t="s">
        <v>162</v>
      </c>
      <c r="O40" s="467">
        <v>120</v>
      </c>
      <c r="P40" s="472">
        <v>39893</v>
      </c>
      <c r="Q40" s="473">
        <v>120</v>
      </c>
      <c r="R40" s="472">
        <v>39893</v>
      </c>
      <c r="S40" s="472">
        <v>43517</v>
      </c>
      <c r="T40" s="474" t="s">
        <v>24</v>
      </c>
      <c r="U40" s="475" t="s">
        <v>46</v>
      </c>
      <c r="V40" s="474" t="s">
        <v>43</v>
      </c>
      <c r="W40" s="834"/>
      <c r="X40" s="684" t="s">
        <v>3</v>
      </c>
      <c r="Y40" s="745">
        <v>4170825.300000002</v>
      </c>
      <c r="Z40" s="744">
        <v>4170825.300000002</v>
      </c>
      <c r="AA40" s="744">
        <v>2174701.980000002</v>
      </c>
      <c r="AB40" s="744">
        <v>2174701.980000002</v>
      </c>
      <c r="AD40" s="1019">
        <v>2174701.980000002</v>
      </c>
      <c r="AE40" s="1019">
        <v>2174701.980000002</v>
      </c>
      <c r="AF40" s="1019">
        <v>2174701.980000002</v>
      </c>
      <c r="AG40" s="1019">
        <v>2174701.980000002</v>
      </c>
      <c r="AH40" s="1019">
        <v>2174701.980000002</v>
      </c>
      <c r="AI40" s="1019">
        <v>2174701.980000002</v>
      </c>
    </row>
    <row r="41" spans="1:35" ht="12.75">
      <c r="A41" s="175">
        <v>29</v>
      </c>
      <c r="B41" s="175">
        <v>10.4</v>
      </c>
      <c r="C41" s="176" t="s">
        <v>144</v>
      </c>
      <c r="D41" s="177" t="s">
        <v>3</v>
      </c>
      <c r="E41" s="20"/>
      <c r="F41" s="20" t="s">
        <v>165</v>
      </c>
      <c r="G41" s="178" t="s">
        <v>88</v>
      </c>
      <c r="H41" s="179">
        <v>361</v>
      </c>
      <c r="I41" s="180" t="s">
        <v>105</v>
      </c>
      <c r="J41" s="9">
        <v>1083532.8307632452</v>
      </c>
      <c r="K41" s="181">
        <v>39141</v>
      </c>
      <c r="L41" s="178">
        <v>0.02</v>
      </c>
      <c r="M41" s="181" t="s">
        <v>278</v>
      </c>
      <c r="N41" s="181" t="s">
        <v>164</v>
      </c>
      <c r="O41" s="179">
        <v>181</v>
      </c>
      <c r="P41" s="182">
        <v>39052</v>
      </c>
      <c r="Q41" s="179">
        <v>168</v>
      </c>
      <c r="R41" s="182">
        <v>39448</v>
      </c>
      <c r="S41" s="182">
        <v>44531</v>
      </c>
      <c r="T41" s="183" t="s">
        <v>17</v>
      </c>
      <c r="U41" s="183" t="s">
        <v>46</v>
      </c>
      <c r="V41" s="183" t="s">
        <v>43</v>
      </c>
      <c r="W41" s="835"/>
      <c r="X41" s="748" t="s">
        <v>3</v>
      </c>
      <c r="Y41" s="746">
        <v>773952.0307632458</v>
      </c>
      <c r="Z41" s="541">
        <v>3331089.54040501</v>
      </c>
      <c r="AA41" s="743">
        <v>464371.2300000009</v>
      </c>
      <c r="AB41" s="541">
        <v>4565233.562130009</v>
      </c>
      <c r="AD41" s="1019">
        <v>4179341.070000008</v>
      </c>
      <c r="AE41" s="1019">
        <v>4179341.070000008</v>
      </c>
      <c r="AF41" s="1019">
        <v>4179341.070000008</v>
      </c>
      <c r="AG41" s="1019">
        <v>4179341.070000008</v>
      </c>
      <c r="AH41" s="1019">
        <v>4179341.070000008</v>
      </c>
      <c r="AI41" s="1019">
        <v>4179341.070000008</v>
      </c>
    </row>
    <row r="42" spans="1:35" ht="12.75">
      <c r="A42" s="17">
        <v>30</v>
      </c>
      <c r="B42" s="17">
        <v>10</v>
      </c>
      <c r="C42" s="8" t="s">
        <v>145</v>
      </c>
      <c r="D42" s="7" t="s">
        <v>3</v>
      </c>
      <c r="E42" s="19" t="s">
        <v>192</v>
      </c>
      <c r="F42" s="15" t="s">
        <v>97</v>
      </c>
      <c r="G42" s="4" t="s">
        <v>57</v>
      </c>
      <c r="H42" s="11">
        <v>906</v>
      </c>
      <c r="I42" s="16" t="s">
        <v>104</v>
      </c>
      <c r="J42" s="5">
        <v>6600000</v>
      </c>
      <c r="K42" s="6">
        <v>39727</v>
      </c>
      <c r="L42" s="4">
        <v>0.12</v>
      </c>
      <c r="M42" s="6" t="s">
        <v>278</v>
      </c>
      <c r="N42" s="6" t="s">
        <v>162</v>
      </c>
      <c r="O42" s="11">
        <v>60</v>
      </c>
      <c r="P42" s="142">
        <v>39995</v>
      </c>
      <c r="Q42" s="18">
        <v>54</v>
      </c>
      <c r="R42" s="142">
        <v>40205</v>
      </c>
      <c r="S42" s="142">
        <v>41795</v>
      </c>
      <c r="T42" s="3" t="s">
        <v>154</v>
      </c>
      <c r="U42" s="3" t="s">
        <v>58</v>
      </c>
      <c r="V42" s="3" t="s">
        <v>171</v>
      </c>
      <c r="W42" s="835"/>
      <c r="X42" s="550" t="s">
        <v>3</v>
      </c>
      <c r="Y42" s="747">
        <v>4112837.500000002</v>
      </c>
      <c r="Z42" s="541">
        <v>4112837.500000002</v>
      </c>
      <c r="AA42" s="541">
        <v>1.367880031466484E-09</v>
      </c>
      <c r="AB42" s="541">
        <v>1.367880031466484E-09</v>
      </c>
      <c r="AD42" s="1019">
        <v>1.367880031466484E-09</v>
      </c>
      <c r="AE42" s="1019">
        <v>1.367880031466484E-09</v>
      </c>
      <c r="AF42" s="1019">
        <v>1.367880031466484E-09</v>
      </c>
      <c r="AG42" s="1019">
        <v>1.367880031466484E-09</v>
      </c>
      <c r="AH42" s="1019">
        <v>1.367880031466484E-09</v>
      </c>
      <c r="AI42" s="1019">
        <v>1.367880031466484E-09</v>
      </c>
    </row>
    <row r="43" spans="1:35" ht="12.75">
      <c r="A43" s="17">
        <v>31</v>
      </c>
      <c r="B43" s="17">
        <v>10</v>
      </c>
      <c r="C43" s="8" t="s">
        <v>309</v>
      </c>
      <c r="D43" s="7" t="s">
        <v>3</v>
      </c>
      <c r="E43" s="19"/>
      <c r="F43" s="15" t="s">
        <v>317</v>
      </c>
      <c r="G43" s="4" t="s">
        <v>315</v>
      </c>
      <c r="H43" s="11" t="s">
        <v>39</v>
      </c>
      <c r="I43" s="16" t="s">
        <v>104</v>
      </c>
      <c r="J43" s="5">
        <v>8000000</v>
      </c>
      <c r="K43" s="6">
        <v>40479</v>
      </c>
      <c r="L43" s="4" t="s">
        <v>306</v>
      </c>
      <c r="M43" s="6" t="s">
        <v>278</v>
      </c>
      <c r="N43" s="6" t="s">
        <v>162</v>
      </c>
      <c r="O43" s="11">
        <v>36</v>
      </c>
      <c r="P43" s="142">
        <v>40511</v>
      </c>
      <c r="Q43" s="18">
        <v>30</v>
      </c>
      <c r="R43" s="142">
        <v>40721</v>
      </c>
      <c r="S43" s="142">
        <v>41591</v>
      </c>
      <c r="T43" s="3" t="s">
        <v>307</v>
      </c>
      <c r="U43" s="3" t="s">
        <v>46</v>
      </c>
      <c r="V43" s="3" t="s">
        <v>308</v>
      </c>
      <c r="W43" s="835"/>
      <c r="X43" s="550" t="s">
        <v>3</v>
      </c>
      <c r="Y43" s="747">
        <v>6146713.030000001</v>
      </c>
      <c r="Z43" s="541">
        <v>6146713.030000001</v>
      </c>
      <c r="AA43" s="541">
        <v>0</v>
      </c>
      <c r="AB43" s="541">
        <v>0</v>
      </c>
      <c r="AD43" s="1019">
        <v>0</v>
      </c>
      <c r="AE43" s="1019">
        <v>0</v>
      </c>
      <c r="AF43" s="1019">
        <v>0</v>
      </c>
      <c r="AG43" s="1019">
        <v>0</v>
      </c>
      <c r="AH43" s="1019">
        <v>0</v>
      </c>
      <c r="AI43" s="1019">
        <v>0</v>
      </c>
    </row>
    <row r="44" spans="1:35" ht="12.75">
      <c r="A44" s="17">
        <v>32</v>
      </c>
      <c r="B44" s="17">
        <v>10</v>
      </c>
      <c r="C44" s="8" t="s">
        <v>475</v>
      </c>
      <c r="D44" s="7" t="s">
        <v>3</v>
      </c>
      <c r="E44" s="19"/>
      <c r="F44" s="15" t="s">
        <v>478</v>
      </c>
      <c r="G44" s="4"/>
      <c r="H44" s="11"/>
      <c r="I44" s="16"/>
      <c r="J44" s="5">
        <v>10000000</v>
      </c>
      <c r="K44" s="6">
        <v>41444</v>
      </c>
      <c r="L44" s="4" t="s">
        <v>476</v>
      </c>
      <c r="M44" s="6" t="s">
        <v>278</v>
      </c>
      <c r="N44" s="6" t="s">
        <v>162</v>
      </c>
      <c r="O44" s="11">
        <v>60</v>
      </c>
      <c r="P44" s="142">
        <v>41456</v>
      </c>
      <c r="Q44" s="18">
        <v>54</v>
      </c>
      <c r="R44" s="142">
        <v>41640</v>
      </c>
      <c r="S44" s="142">
        <v>43252</v>
      </c>
      <c r="T44" s="3" t="s">
        <v>544</v>
      </c>
      <c r="U44" s="3" t="s">
        <v>545</v>
      </c>
      <c r="V44" s="3" t="s">
        <v>546</v>
      </c>
      <c r="W44" s="835"/>
      <c r="X44" s="550" t="s">
        <v>3</v>
      </c>
      <c r="Y44" s="747"/>
      <c r="Z44" s="541"/>
      <c r="AA44" s="541">
        <v>6525096.17</v>
      </c>
      <c r="AB44" s="541">
        <v>6525096.17</v>
      </c>
      <c r="AD44" s="1019">
        <v>6525096.17</v>
      </c>
      <c r="AE44" s="1019">
        <v>6525096.17</v>
      </c>
      <c r="AF44" s="1019">
        <v>6525096.17</v>
      </c>
      <c r="AG44" s="1019">
        <v>6525096.17</v>
      </c>
      <c r="AH44" s="1019">
        <v>6525096.17</v>
      </c>
      <c r="AI44" s="1019">
        <v>6525096.17</v>
      </c>
    </row>
    <row r="45" spans="1:35" ht="13.5" thickBot="1">
      <c r="A45" s="476"/>
      <c r="B45" s="476">
        <v>10</v>
      </c>
      <c r="C45" s="897" t="s">
        <v>486</v>
      </c>
      <c r="D45" s="478" t="s">
        <v>3</v>
      </c>
      <c r="E45" s="479"/>
      <c r="F45" s="480" t="s">
        <v>479</v>
      </c>
      <c r="G45" s="481"/>
      <c r="H45" s="482"/>
      <c r="I45" s="483"/>
      <c r="J45" s="484"/>
      <c r="K45" s="485"/>
      <c r="L45" s="481">
        <v>0.095</v>
      </c>
      <c r="M45" s="485" t="s">
        <v>278</v>
      </c>
      <c r="N45" s="485" t="s">
        <v>164</v>
      </c>
      <c r="O45" s="482">
        <v>60</v>
      </c>
      <c r="P45" s="486">
        <v>41628</v>
      </c>
      <c r="Q45" s="487">
        <v>60</v>
      </c>
      <c r="R45" s="486">
        <v>41628</v>
      </c>
      <c r="S45" s="486">
        <v>43424</v>
      </c>
      <c r="T45" s="488"/>
      <c r="U45" s="488"/>
      <c r="V45" s="488"/>
      <c r="W45" s="838"/>
      <c r="X45" s="707" t="s">
        <v>3</v>
      </c>
      <c r="Y45" s="759"/>
      <c r="Z45" s="758"/>
      <c r="AA45" s="758">
        <v>2296349.6399999964</v>
      </c>
      <c r="AB45" s="758">
        <v>2296349.6399999964</v>
      </c>
      <c r="AD45" s="1019">
        <v>2181083.0999999964</v>
      </c>
      <c r="AE45" s="1019">
        <v>2181083.0999999964</v>
      </c>
      <c r="AF45" s="1019">
        <v>2296349.6399999964</v>
      </c>
      <c r="AG45" s="1019">
        <v>2296349.6399999964</v>
      </c>
      <c r="AH45" s="1019">
        <v>2296349.6399999964</v>
      </c>
      <c r="AI45" s="1019">
        <v>2296349.6399999964</v>
      </c>
    </row>
    <row r="46" spans="1:35" ht="13.5" thickBot="1">
      <c r="A46" s="765">
        <v>33</v>
      </c>
      <c r="B46" s="765">
        <v>11.1</v>
      </c>
      <c r="C46" s="766" t="s">
        <v>126</v>
      </c>
      <c r="D46" s="767" t="s">
        <v>5</v>
      </c>
      <c r="E46" s="768" t="s">
        <v>199</v>
      </c>
      <c r="F46" s="836" t="s">
        <v>97</v>
      </c>
      <c r="G46" s="769" t="s">
        <v>77</v>
      </c>
      <c r="H46" s="770">
        <v>906</v>
      </c>
      <c r="I46" s="771" t="s">
        <v>104</v>
      </c>
      <c r="J46" s="772">
        <v>4798000</v>
      </c>
      <c r="K46" s="773">
        <v>39752</v>
      </c>
      <c r="L46" s="769">
        <v>0.12</v>
      </c>
      <c r="M46" s="773" t="s">
        <v>278</v>
      </c>
      <c r="N46" s="773" t="s">
        <v>162</v>
      </c>
      <c r="O46" s="770">
        <v>60</v>
      </c>
      <c r="P46" s="774">
        <v>39995</v>
      </c>
      <c r="Q46" s="775">
        <v>54</v>
      </c>
      <c r="R46" s="774">
        <v>40205</v>
      </c>
      <c r="S46" s="774">
        <v>41795</v>
      </c>
      <c r="T46" s="776" t="s">
        <v>34</v>
      </c>
      <c r="U46" s="837" t="s">
        <v>45</v>
      </c>
      <c r="V46" s="776" t="s">
        <v>205</v>
      </c>
      <c r="X46" s="767" t="s">
        <v>5</v>
      </c>
      <c r="Y46" s="777">
        <v>3021425.7199999997</v>
      </c>
      <c r="Z46" s="772">
        <v>3021425.7199999997</v>
      </c>
      <c r="AA46" s="772">
        <v>-1.6152625903487206E-09</v>
      </c>
      <c r="AB46" s="772">
        <v>-1.6152625903487206E-09</v>
      </c>
      <c r="AD46" s="1019">
        <v>-1.6152625903487206E-09</v>
      </c>
      <c r="AE46" s="1019">
        <v>-1.6152625903487206E-09</v>
      </c>
      <c r="AF46" s="1019">
        <v>-1.6152625903487206E-09</v>
      </c>
      <c r="AG46" s="1019">
        <v>-1.6152625903487206E-09</v>
      </c>
      <c r="AH46" s="1019">
        <v>-1.6152625903487206E-09</v>
      </c>
      <c r="AI46" s="1019">
        <v>-1.6152625903487206E-09</v>
      </c>
    </row>
    <row r="47" spans="1:35" ht="12.75">
      <c r="A47" s="390">
        <v>34</v>
      </c>
      <c r="B47" s="451">
        <v>12.1</v>
      </c>
      <c r="C47" s="452" t="s">
        <v>127</v>
      </c>
      <c r="D47" s="453" t="s">
        <v>7</v>
      </c>
      <c r="E47" s="454"/>
      <c r="F47" s="454" t="s">
        <v>167</v>
      </c>
      <c r="G47" s="455"/>
      <c r="H47" s="456">
        <v>361</v>
      </c>
      <c r="I47" s="457" t="s">
        <v>105</v>
      </c>
      <c r="J47" s="458">
        <v>14443.56</v>
      </c>
      <c r="K47" s="459">
        <v>39936</v>
      </c>
      <c r="L47" s="455">
        <v>0.0776</v>
      </c>
      <c r="M47" s="459" t="s">
        <v>279</v>
      </c>
      <c r="N47" s="459" t="s">
        <v>164</v>
      </c>
      <c r="O47" s="456">
        <v>43</v>
      </c>
      <c r="P47" s="460">
        <v>36510</v>
      </c>
      <c r="Q47" s="456">
        <v>40</v>
      </c>
      <c r="R47" s="460">
        <v>36785</v>
      </c>
      <c r="S47" s="460">
        <v>40345</v>
      </c>
      <c r="T47" s="461"/>
      <c r="U47" s="461" t="s">
        <v>46</v>
      </c>
      <c r="V47" s="461" t="s">
        <v>44</v>
      </c>
      <c r="W47" s="851"/>
      <c r="X47" s="453" t="s">
        <v>7</v>
      </c>
      <c r="Y47" s="852">
        <v>0</v>
      </c>
      <c r="Z47" s="397">
        <v>0</v>
      </c>
      <c r="AA47" s="458">
        <v>0</v>
      </c>
      <c r="AB47" s="397">
        <v>0</v>
      </c>
      <c r="AD47" s="1019">
        <v>0</v>
      </c>
      <c r="AE47" s="1019">
        <v>0</v>
      </c>
      <c r="AF47" s="1019">
        <v>0</v>
      </c>
      <c r="AG47" s="1019">
        <v>0</v>
      </c>
      <c r="AH47" s="1019">
        <v>0</v>
      </c>
      <c r="AI47" s="1019">
        <v>0</v>
      </c>
    </row>
    <row r="48" spans="1:35" ht="12.75">
      <c r="A48" s="175">
        <v>35</v>
      </c>
      <c r="B48" s="175">
        <v>12.15</v>
      </c>
      <c r="C48" s="176" t="s">
        <v>130</v>
      </c>
      <c r="D48" s="177" t="s">
        <v>7</v>
      </c>
      <c r="E48" s="20"/>
      <c r="F48" s="20" t="s">
        <v>168</v>
      </c>
      <c r="G48" s="178" t="s">
        <v>175</v>
      </c>
      <c r="H48" s="179">
        <v>361</v>
      </c>
      <c r="I48" s="180" t="s">
        <v>105</v>
      </c>
      <c r="J48" s="9">
        <v>1082651.1086901934</v>
      </c>
      <c r="K48" s="181">
        <v>37888</v>
      </c>
      <c r="L48" s="178">
        <v>0.0776</v>
      </c>
      <c r="M48" s="181" t="s">
        <v>279</v>
      </c>
      <c r="N48" s="181" t="s">
        <v>164</v>
      </c>
      <c r="O48" s="179">
        <v>28</v>
      </c>
      <c r="P48" s="182">
        <v>38272</v>
      </c>
      <c r="Q48" s="179">
        <v>27</v>
      </c>
      <c r="R48" s="182">
        <v>38364</v>
      </c>
      <c r="S48" s="182">
        <v>40736.5</v>
      </c>
      <c r="T48" s="183" t="s">
        <v>35</v>
      </c>
      <c r="U48" s="183" t="s">
        <v>46</v>
      </c>
      <c r="V48" s="183" t="s">
        <v>44</v>
      </c>
      <c r="W48" s="853"/>
      <c r="X48" s="177" t="s">
        <v>7</v>
      </c>
      <c r="Y48" s="854">
        <v>203558.92869019302</v>
      </c>
      <c r="Z48" s="5">
        <v>876117.6290825908</v>
      </c>
      <c r="AA48" s="9">
        <v>0</v>
      </c>
      <c r="AB48" s="5">
        <v>0</v>
      </c>
      <c r="AD48" s="1019">
        <v>0</v>
      </c>
      <c r="AE48" s="1019">
        <v>0</v>
      </c>
      <c r="AF48" s="1019">
        <v>0</v>
      </c>
      <c r="AG48" s="1019">
        <v>0</v>
      </c>
      <c r="AH48" s="1019">
        <v>0</v>
      </c>
      <c r="AI48" s="1019">
        <v>0</v>
      </c>
    </row>
    <row r="49" spans="1:256" s="829" customFormat="1" ht="12.75">
      <c r="A49" s="17">
        <v>36</v>
      </c>
      <c r="B49" s="17">
        <v>12.3</v>
      </c>
      <c r="C49" s="8" t="s">
        <v>129</v>
      </c>
      <c r="D49" s="7" t="s">
        <v>7</v>
      </c>
      <c r="E49" s="19" t="s">
        <v>193</v>
      </c>
      <c r="F49" s="15" t="s">
        <v>97</v>
      </c>
      <c r="G49" s="4" t="s">
        <v>82</v>
      </c>
      <c r="H49" s="11">
        <v>906</v>
      </c>
      <c r="I49" s="16" t="s">
        <v>104</v>
      </c>
      <c r="J49" s="5">
        <v>2500000</v>
      </c>
      <c r="K49" s="6">
        <v>39727</v>
      </c>
      <c r="L49" s="4">
        <v>0.12</v>
      </c>
      <c r="M49" s="6" t="s">
        <v>278</v>
      </c>
      <c r="N49" s="6" t="s">
        <v>162</v>
      </c>
      <c r="O49" s="11">
        <v>60</v>
      </c>
      <c r="P49" s="142">
        <v>39995</v>
      </c>
      <c r="Q49" s="18">
        <v>54</v>
      </c>
      <c r="R49" s="142">
        <v>40205</v>
      </c>
      <c r="S49" s="142">
        <v>41795</v>
      </c>
      <c r="T49" s="3" t="s">
        <v>154</v>
      </c>
      <c r="U49" s="3" t="s">
        <v>85</v>
      </c>
      <c r="V49" s="3" t="s">
        <v>178</v>
      </c>
      <c r="W49" s="853"/>
      <c r="X49" s="7" t="s">
        <v>7</v>
      </c>
      <c r="Y49" s="855">
        <v>1562782.1699999997</v>
      </c>
      <c r="Z49" s="5">
        <v>1562782.1699999997</v>
      </c>
      <c r="AA49" s="5">
        <v>-8.87666828930378E-10</v>
      </c>
      <c r="AB49" s="5">
        <v>-8.87666828930378E-10</v>
      </c>
      <c r="AC49"/>
      <c r="AD49" s="1019">
        <v>-8.87666828930378E-10</v>
      </c>
      <c r="AE49" s="1019">
        <v>-8.87666828930378E-10</v>
      </c>
      <c r="AF49" s="1019">
        <v>-8.87666828930378E-10</v>
      </c>
      <c r="AG49" s="1019">
        <v>-8.87666828930378E-10</v>
      </c>
      <c r="AH49" s="1019">
        <v>-8.87666828930378E-10</v>
      </c>
      <c r="AI49" s="1019">
        <v>-8.87666828930378E-10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35" ht="12.75" customHeight="1" thickBot="1">
      <c r="A50" s="476"/>
      <c r="B50" s="476"/>
      <c r="C50" s="477"/>
      <c r="D50" s="478" t="s">
        <v>7</v>
      </c>
      <c r="E50" s="479"/>
      <c r="F50" s="504" t="s">
        <v>479</v>
      </c>
      <c r="G50" s="481"/>
      <c r="H50" s="482"/>
      <c r="I50" s="483"/>
      <c r="J50" s="484"/>
      <c r="K50" s="485"/>
      <c r="L50" s="481">
        <v>0.095</v>
      </c>
      <c r="M50" s="485" t="s">
        <v>278</v>
      </c>
      <c r="N50" s="485" t="s">
        <v>162</v>
      </c>
      <c r="O50" s="482">
        <v>60</v>
      </c>
      <c r="P50" s="486"/>
      <c r="Q50" s="487">
        <v>60</v>
      </c>
      <c r="R50" s="486"/>
      <c r="S50" s="486"/>
      <c r="T50" s="488"/>
      <c r="U50" s="488"/>
      <c r="V50" s="488"/>
      <c r="W50" s="856"/>
      <c r="X50" s="7" t="s">
        <v>7</v>
      </c>
      <c r="Y50" s="830"/>
      <c r="Z50" s="484"/>
      <c r="AA50" s="484"/>
      <c r="AB50" s="484"/>
      <c r="AD50" s="1019">
        <v>0</v>
      </c>
      <c r="AE50" s="1019">
        <v>0</v>
      </c>
      <c r="AF50" s="1019">
        <v>0</v>
      </c>
      <c r="AG50" s="1019">
        <v>0</v>
      </c>
      <c r="AH50" s="1019">
        <v>0</v>
      </c>
      <c r="AI50" s="1019">
        <v>0</v>
      </c>
    </row>
    <row r="51" spans="1:35" ht="12.75">
      <c r="A51" s="390">
        <v>37</v>
      </c>
      <c r="B51" s="451">
        <v>13.1</v>
      </c>
      <c r="C51" s="452" t="s">
        <v>128</v>
      </c>
      <c r="D51" s="453" t="s">
        <v>93</v>
      </c>
      <c r="E51" s="454"/>
      <c r="F51" s="454" t="s">
        <v>167</v>
      </c>
      <c r="G51" s="455"/>
      <c r="H51" s="456">
        <v>361</v>
      </c>
      <c r="I51" s="457" t="s">
        <v>105</v>
      </c>
      <c r="J51" s="458">
        <v>14443.56</v>
      </c>
      <c r="K51" s="459">
        <v>39936</v>
      </c>
      <c r="L51" s="455">
        <v>0.0776</v>
      </c>
      <c r="M51" s="459" t="s">
        <v>279</v>
      </c>
      <c r="N51" s="459" t="s">
        <v>164</v>
      </c>
      <c r="O51" s="456">
        <v>43</v>
      </c>
      <c r="P51" s="460">
        <v>36510</v>
      </c>
      <c r="Q51" s="456">
        <v>40</v>
      </c>
      <c r="R51" s="460">
        <v>36785</v>
      </c>
      <c r="S51" s="460">
        <v>40345</v>
      </c>
      <c r="T51" s="461"/>
      <c r="U51" s="461"/>
      <c r="V51" s="461" t="s">
        <v>44</v>
      </c>
      <c r="X51" s="760" t="s">
        <v>93</v>
      </c>
      <c r="Y51" s="756">
        <v>0</v>
      </c>
      <c r="Z51" s="744">
        <v>0</v>
      </c>
      <c r="AA51" s="757">
        <v>0</v>
      </c>
      <c r="AB51" s="744">
        <v>0</v>
      </c>
      <c r="AD51" s="1019">
        <v>0</v>
      </c>
      <c r="AE51" s="1019">
        <v>0</v>
      </c>
      <c r="AF51" s="1019">
        <v>0</v>
      </c>
      <c r="AG51" s="1019">
        <v>0</v>
      </c>
      <c r="AH51" s="1019">
        <v>0</v>
      </c>
      <c r="AI51" s="1019">
        <v>0</v>
      </c>
    </row>
    <row r="52" spans="1:35" s="399" customFormat="1" ht="13.5" thickBot="1">
      <c r="A52" s="501">
        <v>38</v>
      </c>
      <c r="B52" s="501">
        <v>13</v>
      </c>
      <c r="C52" s="502" t="s">
        <v>333</v>
      </c>
      <c r="D52" s="503" t="s">
        <v>93</v>
      </c>
      <c r="E52" s="504"/>
      <c r="F52" s="504" t="s">
        <v>332</v>
      </c>
      <c r="G52" s="505" t="s">
        <v>350</v>
      </c>
      <c r="H52" s="487"/>
      <c r="I52" s="483" t="s">
        <v>104</v>
      </c>
      <c r="J52" s="484">
        <v>2000000</v>
      </c>
      <c r="K52" s="506"/>
      <c r="L52" s="505">
        <v>0.12</v>
      </c>
      <c r="M52" s="506" t="s">
        <v>278</v>
      </c>
      <c r="N52" s="506"/>
      <c r="O52" s="487">
        <v>30</v>
      </c>
      <c r="P52" s="486">
        <v>40765</v>
      </c>
      <c r="Q52" s="487">
        <v>30</v>
      </c>
      <c r="R52" s="486">
        <v>40765</v>
      </c>
      <c r="S52" s="486">
        <v>41649</v>
      </c>
      <c r="T52" s="507" t="s">
        <v>349</v>
      </c>
      <c r="U52" s="507"/>
      <c r="V52" s="507"/>
      <c r="W52" s="1"/>
      <c r="X52" s="702" t="s">
        <v>93</v>
      </c>
      <c r="Y52" s="759">
        <v>1706185.0999999999</v>
      </c>
      <c r="Z52" s="758">
        <v>1706185.0999999999</v>
      </c>
      <c r="AA52" s="758">
        <v>-3.2014213502407074E-10</v>
      </c>
      <c r="AB52" s="758">
        <v>-3.2014213502407074E-10</v>
      </c>
      <c r="AD52" s="1019">
        <v>-3.2014213502407074E-10</v>
      </c>
      <c r="AE52" s="1019">
        <v>-3.2014213502407074E-10</v>
      </c>
      <c r="AF52" s="1019">
        <v>-3.2014213502407074E-10</v>
      </c>
      <c r="AG52" s="1019">
        <v>-3.2014213502407074E-10</v>
      </c>
      <c r="AH52" s="1019">
        <v>-3.2014213502407074E-10</v>
      </c>
      <c r="AI52" s="1019">
        <v>-3.2014213502407074E-10</v>
      </c>
    </row>
    <row r="53" spans="1:35" ht="12.75">
      <c r="A53" s="390">
        <v>39</v>
      </c>
      <c r="B53" s="390">
        <v>14.1</v>
      </c>
      <c r="C53" s="391" t="s">
        <v>131</v>
      </c>
      <c r="D53" s="392" t="s">
        <v>12</v>
      </c>
      <c r="E53" s="392"/>
      <c r="F53" s="500" t="s">
        <v>133</v>
      </c>
      <c r="G53" s="490"/>
      <c r="H53" s="395" t="s">
        <v>39</v>
      </c>
      <c r="I53" s="396" t="s">
        <v>104</v>
      </c>
      <c r="J53" s="397"/>
      <c r="K53" s="489"/>
      <c r="L53" s="490"/>
      <c r="M53" s="489"/>
      <c r="N53" s="489"/>
      <c r="O53" s="395"/>
      <c r="P53" s="492"/>
      <c r="Q53" s="493"/>
      <c r="R53" s="492"/>
      <c r="S53" s="492"/>
      <c r="T53" s="494"/>
      <c r="U53" s="495"/>
      <c r="V53" s="494" t="s">
        <v>44</v>
      </c>
      <c r="X53" s="684" t="s">
        <v>12</v>
      </c>
      <c r="Y53" s="745"/>
      <c r="Z53" s="744">
        <v>0</v>
      </c>
      <c r="AA53" s="744"/>
      <c r="AB53" s="744">
        <v>0</v>
      </c>
      <c r="AD53" s="1019">
        <v>0</v>
      </c>
      <c r="AE53" s="1019">
        <v>0</v>
      </c>
      <c r="AF53" s="1019">
        <v>0</v>
      </c>
      <c r="AG53" s="1019">
        <v>0</v>
      </c>
      <c r="AH53" s="1019">
        <v>0</v>
      </c>
      <c r="AI53" s="1019">
        <v>0</v>
      </c>
    </row>
    <row r="54" spans="1:35" ht="12.75">
      <c r="A54" s="175">
        <v>40</v>
      </c>
      <c r="B54" s="175">
        <v>14.2</v>
      </c>
      <c r="C54" s="176" t="s">
        <v>132</v>
      </c>
      <c r="D54" s="177" t="s">
        <v>12</v>
      </c>
      <c r="E54" s="20"/>
      <c r="F54" s="20" t="s">
        <v>165</v>
      </c>
      <c r="G54" s="178" t="s">
        <v>53</v>
      </c>
      <c r="H54" s="179">
        <v>361</v>
      </c>
      <c r="I54" s="180" t="s">
        <v>105</v>
      </c>
      <c r="J54" s="9">
        <v>1732864.4333385753</v>
      </c>
      <c r="K54" s="181">
        <v>39344</v>
      </c>
      <c r="L54" s="178">
        <v>0.02</v>
      </c>
      <c r="M54" s="181" t="s">
        <v>278</v>
      </c>
      <c r="N54" s="181" t="s">
        <v>164</v>
      </c>
      <c r="O54" s="179">
        <v>181</v>
      </c>
      <c r="P54" s="182">
        <v>39052</v>
      </c>
      <c r="Q54" s="179">
        <v>168</v>
      </c>
      <c r="R54" s="182">
        <v>39448</v>
      </c>
      <c r="S54" s="182">
        <v>44531</v>
      </c>
      <c r="T54" s="183" t="s">
        <v>29</v>
      </c>
      <c r="U54" s="183" t="s">
        <v>45</v>
      </c>
      <c r="V54" s="183" t="s">
        <v>176</v>
      </c>
      <c r="X54" s="748" t="s">
        <v>12</v>
      </c>
      <c r="Y54" s="746">
        <v>928073.3978125027</v>
      </c>
      <c r="Z54" s="541">
        <v>3994427.904185012</v>
      </c>
      <c r="AA54" s="743">
        <v>556844.0400000011</v>
      </c>
      <c r="AB54" s="541">
        <v>5474333.75724001</v>
      </c>
      <c r="AD54" s="1019">
        <v>5011596.36000001</v>
      </c>
      <c r="AE54" s="1019">
        <v>5011596.36000001</v>
      </c>
      <c r="AF54" s="1019">
        <v>5011596.36000001</v>
      </c>
      <c r="AG54" s="1019">
        <v>5011596.36000001</v>
      </c>
      <c r="AH54" s="1019">
        <v>5011596.36000001</v>
      </c>
      <c r="AI54" s="1019">
        <v>5011596.36000001</v>
      </c>
    </row>
    <row r="55" spans="1:35" ht="12.75">
      <c r="A55" s="17">
        <v>41</v>
      </c>
      <c r="B55" s="17">
        <v>14.3</v>
      </c>
      <c r="C55" s="8" t="s">
        <v>300</v>
      </c>
      <c r="D55" s="7" t="s">
        <v>12</v>
      </c>
      <c r="E55" s="19" t="s">
        <v>194</v>
      </c>
      <c r="F55" s="15" t="s">
        <v>97</v>
      </c>
      <c r="G55" s="4" t="s">
        <v>79</v>
      </c>
      <c r="H55" s="11">
        <v>906</v>
      </c>
      <c r="I55" s="16" t="s">
        <v>104</v>
      </c>
      <c r="J55" s="5">
        <v>4500000</v>
      </c>
      <c r="K55" s="6">
        <v>39727</v>
      </c>
      <c r="L55" s="4">
        <v>0.12</v>
      </c>
      <c r="M55" s="6" t="s">
        <v>278</v>
      </c>
      <c r="N55" s="6" t="s">
        <v>162</v>
      </c>
      <c r="O55" s="11">
        <v>60</v>
      </c>
      <c r="P55" s="142">
        <v>39995</v>
      </c>
      <c r="Q55" s="18">
        <v>54</v>
      </c>
      <c r="R55" s="142">
        <v>40205</v>
      </c>
      <c r="S55" s="142">
        <v>41795</v>
      </c>
      <c r="T55" s="3" t="s">
        <v>154</v>
      </c>
      <c r="U55" s="3" t="s">
        <v>83</v>
      </c>
      <c r="V55" s="3" t="s">
        <v>176</v>
      </c>
      <c r="X55" s="550" t="s">
        <v>12</v>
      </c>
      <c r="Y55" s="747">
        <v>2919390.989999999</v>
      </c>
      <c r="Z55" s="541">
        <v>2919390.989999999</v>
      </c>
      <c r="AA55" s="541">
        <v>-1.1496013030409813E-09</v>
      </c>
      <c r="AB55" s="541">
        <v>-1.1496013030409813E-09</v>
      </c>
      <c r="AD55" s="1019">
        <v>-1.1496013030409813E-09</v>
      </c>
      <c r="AE55" s="1019">
        <v>-1.1496013030409813E-09</v>
      </c>
      <c r="AF55" s="1019">
        <v>-1.1496013030409813E-09</v>
      </c>
      <c r="AG55" s="1019">
        <v>-1.1496013030409813E-09</v>
      </c>
      <c r="AH55" s="1019">
        <v>-1.1496013030409813E-09</v>
      </c>
      <c r="AI55" s="1019">
        <v>-1.1496013030409813E-09</v>
      </c>
    </row>
    <row r="56" spans="1:35" ht="12.75">
      <c r="A56" s="385">
        <v>42</v>
      </c>
      <c r="B56" s="385">
        <v>14</v>
      </c>
      <c r="C56" s="386" t="s">
        <v>352</v>
      </c>
      <c r="D56" s="134" t="s">
        <v>12</v>
      </c>
      <c r="E56" s="387"/>
      <c r="F56" s="388" t="s">
        <v>353</v>
      </c>
      <c r="G56" s="127"/>
      <c r="H56" s="128"/>
      <c r="I56" s="135"/>
      <c r="J56" s="389">
        <v>2500000</v>
      </c>
      <c r="K56" s="126"/>
      <c r="L56" s="127"/>
      <c r="M56" s="126"/>
      <c r="N56" s="126"/>
      <c r="O56" s="128"/>
      <c r="P56" s="510"/>
      <c r="Q56" s="129"/>
      <c r="R56" s="510"/>
      <c r="S56" s="510"/>
      <c r="T56" s="511"/>
      <c r="U56" s="511"/>
      <c r="V56" s="511"/>
      <c r="X56" s="550" t="s">
        <v>12</v>
      </c>
      <c r="Y56" s="747">
        <v>2500000</v>
      </c>
      <c r="Z56" s="541">
        <v>2500000</v>
      </c>
      <c r="AA56" s="541">
        <v>970669.6999999995</v>
      </c>
      <c r="AB56" s="541">
        <v>970669.6999999995</v>
      </c>
      <c r="AD56" s="1019">
        <v>970669.6999999995</v>
      </c>
      <c r="AE56" s="1019">
        <v>970669.6999999995</v>
      </c>
      <c r="AF56" s="1019">
        <v>970669.6999999995</v>
      </c>
      <c r="AG56" s="1019">
        <v>970669.6999999995</v>
      </c>
      <c r="AH56" s="1019">
        <v>970669.6999999995</v>
      </c>
      <c r="AI56" s="1019">
        <v>970669.6999999995</v>
      </c>
    </row>
    <row r="57" spans="1:35" ht="13.5" thickBot="1">
      <c r="A57" s="476">
        <v>43</v>
      </c>
      <c r="B57" s="476">
        <v>14</v>
      </c>
      <c r="C57" s="477" t="s">
        <v>334</v>
      </c>
      <c r="D57" s="478" t="s">
        <v>12</v>
      </c>
      <c r="E57" s="479"/>
      <c r="F57" s="504" t="s">
        <v>332</v>
      </c>
      <c r="G57" s="481" t="s">
        <v>409</v>
      </c>
      <c r="H57" s="482"/>
      <c r="I57" s="483" t="s">
        <v>104</v>
      </c>
      <c r="J57" s="484">
        <v>11500000</v>
      </c>
      <c r="K57" s="485">
        <v>40857</v>
      </c>
      <c r="L57" s="481" t="s">
        <v>306</v>
      </c>
      <c r="M57" s="485" t="s">
        <v>278</v>
      </c>
      <c r="N57" s="485" t="s">
        <v>162</v>
      </c>
      <c r="O57" s="482">
        <v>60</v>
      </c>
      <c r="P57" s="486">
        <v>40887</v>
      </c>
      <c r="Q57" s="487">
        <v>54</v>
      </c>
      <c r="R57" s="486">
        <v>41071</v>
      </c>
      <c r="S57" s="486">
        <v>42684</v>
      </c>
      <c r="T57" s="488" t="s">
        <v>410</v>
      </c>
      <c r="U57" s="488"/>
      <c r="V57" s="488" t="s">
        <v>411</v>
      </c>
      <c r="X57" s="707" t="s">
        <v>12</v>
      </c>
      <c r="Y57" s="759">
        <v>11500000</v>
      </c>
      <c r="Z57" s="758">
        <v>11500000</v>
      </c>
      <c r="AA57" s="758">
        <v>3019899.8400000026</v>
      </c>
      <c r="AB57" s="541">
        <v>3019899.8400000026</v>
      </c>
      <c r="AD57" s="1019">
        <v>3019899.8400000026</v>
      </c>
      <c r="AE57" s="1019">
        <v>3019899.8400000026</v>
      </c>
      <c r="AF57" s="1019">
        <v>3019899.8400000026</v>
      </c>
      <c r="AG57" s="1019">
        <v>3019899.8400000026</v>
      </c>
      <c r="AH57" s="1019">
        <v>3019899.8400000026</v>
      </c>
      <c r="AI57" s="1019">
        <v>3019899.8400000026</v>
      </c>
    </row>
    <row r="58" spans="1:35" ht="12.75">
      <c r="A58" s="462">
        <v>44</v>
      </c>
      <c r="B58" s="462">
        <v>15.1</v>
      </c>
      <c r="C58" s="463" t="s">
        <v>136</v>
      </c>
      <c r="D58" s="464" t="s">
        <v>4</v>
      </c>
      <c r="E58" s="464"/>
      <c r="F58" s="465" t="s">
        <v>102</v>
      </c>
      <c r="G58" s="466" t="s">
        <v>89</v>
      </c>
      <c r="H58" s="467" t="s">
        <v>39</v>
      </c>
      <c r="I58" s="468" t="s">
        <v>104</v>
      </c>
      <c r="J58" s="469">
        <v>3200000</v>
      </c>
      <c r="K58" s="470">
        <v>39161</v>
      </c>
      <c r="L58" s="471" t="s">
        <v>203</v>
      </c>
      <c r="M58" s="470" t="s">
        <v>278</v>
      </c>
      <c r="N58" s="470" t="s">
        <v>162</v>
      </c>
      <c r="O58" s="467">
        <v>48</v>
      </c>
      <c r="P58" s="472">
        <v>39191</v>
      </c>
      <c r="Q58" s="473">
        <v>48</v>
      </c>
      <c r="R58" s="472">
        <v>39191</v>
      </c>
      <c r="S58" s="472">
        <v>40623</v>
      </c>
      <c r="T58" s="474" t="s">
        <v>23</v>
      </c>
      <c r="U58" s="475" t="s">
        <v>46</v>
      </c>
      <c r="V58" s="474" t="s">
        <v>43</v>
      </c>
      <c r="W58" s="851"/>
      <c r="X58" s="684" t="s">
        <v>4</v>
      </c>
      <c r="Y58" s="745">
        <v>-1.280568540096283E-09</v>
      </c>
      <c r="Z58" s="744">
        <v>-1.280568540096283E-09</v>
      </c>
      <c r="AA58" s="744">
        <v>0</v>
      </c>
      <c r="AB58" s="541">
        <v>0</v>
      </c>
      <c r="AD58" s="1019">
        <v>0</v>
      </c>
      <c r="AE58" s="1019">
        <v>0</v>
      </c>
      <c r="AF58" s="1019">
        <v>0</v>
      </c>
      <c r="AG58" s="1019">
        <v>0</v>
      </c>
      <c r="AH58" s="1019">
        <v>0</v>
      </c>
      <c r="AI58" s="1019">
        <v>0</v>
      </c>
    </row>
    <row r="59" spans="1:35" ht="12.75">
      <c r="A59" s="175">
        <v>45</v>
      </c>
      <c r="B59" s="175">
        <v>15.2</v>
      </c>
      <c r="C59" s="176" t="s">
        <v>134</v>
      </c>
      <c r="D59" s="177" t="s">
        <v>4</v>
      </c>
      <c r="E59" s="20"/>
      <c r="F59" s="20" t="s">
        <v>165</v>
      </c>
      <c r="G59" s="178" t="s">
        <v>54</v>
      </c>
      <c r="H59" s="179">
        <v>361</v>
      </c>
      <c r="I59" s="180" t="s">
        <v>105</v>
      </c>
      <c r="J59" s="9">
        <v>1299302.5678125</v>
      </c>
      <c r="K59" s="181">
        <v>39262</v>
      </c>
      <c r="L59" s="178">
        <v>0.02</v>
      </c>
      <c r="M59" s="181" t="s">
        <v>278</v>
      </c>
      <c r="N59" s="181" t="s">
        <v>164</v>
      </c>
      <c r="O59" s="179">
        <v>181</v>
      </c>
      <c r="P59" s="182">
        <v>39052</v>
      </c>
      <c r="Q59" s="179">
        <v>168</v>
      </c>
      <c r="R59" s="182">
        <v>39448</v>
      </c>
      <c r="S59" s="182">
        <v>44531</v>
      </c>
      <c r="T59" s="183" t="s">
        <v>30</v>
      </c>
      <c r="U59" s="183" t="s">
        <v>45</v>
      </c>
      <c r="V59" s="183" t="s">
        <v>177</v>
      </c>
      <c r="W59" s="853"/>
      <c r="X59" s="748" t="s">
        <v>4</v>
      </c>
      <c r="Y59" s="746">
        <v>928073.3978125027</v>
      </c>
      <c r="Z59" s="541">
        <v>3994427.904185012</v>
      </c>
      <c r="AA59" s="743">
        <v>556844.0400000011</v>
      </c>
      <c r="AB59" s="541">
        <v>5474333.75724001</v>
      </c>
      <c r="AD59" s="1019">
        <v>5011596.36000001</v>
      </c>
      <c r="AE59" s="1019">
        <v>5011596.36000001</v>
      </c>
      <c r="AF59" s="1019">
        <v>5011596.36000001</v>
      </c>
      <c r="AG59" s="1019">
        <v>5011596.36000001</v>
      </c>
      <c r="AH59" s="1019">
        <v>5011596.36000001</v>
      </c>
      <c r="AI59" s="1019">
        <v>5011596.36000001</v>
      </c>
    </row>
    <row r="60" spans="1:35" ht="12.75">
      <c r="A60" s="17">
        <v>46</v>
      </c>
      <c r="B60" s="17">
        <v>15.3</v>
      </c>
      <c r="C60" s="8" t="s">
        <v>135</v>
      </c>
      <c r="D60" s="7" t="s">
        <v>4</v>
      </c>
      <c r="E60" s="19" t="s">
        <v>195</v>
      </c>
      <c r="F60" s="15" t="s">
        <v>97</v>
      </c>
      <c r="G60" s="4" t="s">
        <v>81</v>
      </c>
      <c r="H60" s="11">
        <v>906</v>
      </c>
      <c r="I60" s="16" t="s">
        <v>104</v>
      </c>
      <c r="J60" s="5">
        <v>3075000</v>
      </c>
      <c r="K60" s="6">
        <v>39727</v>
      </c>
      <c r="L60" s="4">
        <v>0.12</v>
      </c>
      <c r="M60" s="6" t="s">
        <v>278</v>
      </c>
      <c r="N60" s="6" t="s">
        <v>162</v>
      </c>
      <c r="O60" s="11">
        <v>60</v>
      </c>
      <c r="P60" s="142">
        <v>39995</v>
      </c>
      <c r="Q60" s="18">
        <v>54</v>
      </c>
      <c r="R60" s="142">
        <v>40205</v>
      </c>
      <c r="S60" s="142">
        <v>41795</v>
      </c>
      <c r="T60" s="3" t="s">
        <v>154</v>
      </c>
      <c r="U60" s="3" t="s">
        <v>84</v>
      </c>
      <c r="V60" s="3" t="s">
        <v>177</v>
      </c>
      <c r="W60" s="853"/>
      <c r="X60" s="550" t="s">
        <v>4</v>
      </c>
      <c r="Y60" s="747">
        <v>1909099.199999999</v>
      </c>
      <c r="Z60" s="541">
        <v>1909099.199999999</v>
      </c>
      <c r="AA60" s="541">
        <v>-8.294591680169106E-10</v>
      </c>
      <c r="AB60" s="541">
        <v>-8.294591680169106E-10</v>
      </c>
      <c r="AD60" s="1019">
        <v>-8.294591680169106E-10</v>
      </c>
      <c r="AE60" s="1019">
        <v>-8.294591680169106E-10</v>
      </c>
      <c r="AF60" s="1019">
        <v>-8.294591680169106E-10</v>
      </c>
      <c r="AG60" s="1019">
        <v>-8.294591680169106E-10</v>
      </c>
      <c r="AH60" s="1019">
        <v>-8.294591680169106E-10</v>
      </c>
      <c r="AI60" s="1019">
        <v>-8.294591680169106E-10</v>
      </c>
    </row>
    <row r="61" spans="1:35" ht="12.75">
      <c r="A61" s="17">
        <v>47</v>
      </c>
      <c r="B61" s="17">
        <v>15</v>
      </c>
      <c r="C61" s="8" t="s">
        <v>335</v>
      </c>
      <c r="D61" s="7" t="s">
        <v>4</v>
      </c>
      <c r="E61" s="19"/>
      <c r="F61" s="857" t="s">
        <v>332</v>
      </c>
      <c r="G61" s="4" t="s">
        <v>356</v>
      </c>
      <c r="H61" s="11"/>
      <c r="I61" s="16" t="s">
        <v>104</v>
      </c>
      <c r="J61" s="5">
        <v>4500000</v>
      </c>
      <c r="K61" s="6"/>
      <c r="L61" s="4" t="s">
        <v>306</v>
      </c>
      <c r="M61" s="6" t="s">
        <v>278</v>
      </c>
      <c r="N61" s="6" t="s">
        <v>162</v>
      </c>
      <c r="O61" s="11">
        <v>36</v>
      </c>
      <c r="P61" s="142" t="s">
        <v>358</v>
      </c>
      <c r="Q61" s="18">
        <v>36</v>
      </c>
      <c r="R61" s="142" t="s">
        <v>358</v>
      </c>
      <c r="S61" s="142">
        <v>41852</v>
      </c>
      <c r="T61" s="3" t="s">
        <v>357</v>
      </c>
      <c r="U61" s="3" t="s">
        <v>355</v>
      </c>
      <c r="V61" s="3"/>
      <c r="W61" s="853"/>
      <c r="X61" s="550" t="s">
        <v>4</v>
      </c>
      <c r="Y61" s="747">
        <v>4099246.809999999</v>
      </c>
      <c r="Z61" s="541">
        <v>4099246.809999999</v>
      </c>
      <c r="AA61" s="541">
        <v>-6.402842700481415E-10</v>
      </c>
      <c r="AB61" s="541">
        <v>-6.402842700481415E-10</v>
      </c>
      <c r="AD61" s="1019">
        <v>-6.402842700481415E-10</v>
      </c>
      <c r="AE61" s="1019">
        <v>-6.402842700481415E-10</v>
      </c>
      <c r="AF61" s="1019">
        <v>-6.402842700481415E-10</v>
      </c>
      <c r="AG61" s="1019">
        <v>-6.402842700481415E-10</v>
      </c>
      <c r="AH61" s="1019">
        <v>-6.402842700481415E-10</v>
      </c>
      <c r="AI61" s="1019">
        <v>-6.402842700481415E-10</v>
      </c>
    </row>
    <row r="62" spans="1:35" ht="12.75" customHeight="1" thickBot="1">
      <c r="A62" s="476"/>
      <c r="B62" s="476"/>
      <c r="C62" s="477"/>
      <c r="D62" s="478" t="s">
        <v>4</v>
      </c>
      <c r="E62" s="479"/>
      <c r="F62" s="504" t="s">
        <v>479</v>
      </c>
      <c r="G62" s="481"/>
      <c r="H62" s="482"/>
      <c r="I62" s="483"/>
      <c r="J62" s="484"/>
      <c r="K62" s="485"/>
      <c r="L62" s="481">
        <v>0.095</v>
      </c>
      <c r="M62" s="485" t="s">
        <v>278</v>
      </c>
      <c r="N62" s="485" t="s">
        <v>162</v>
      </c>
      <c r="O62" s="482">
        <v>60</v>
      </c>
      <c r="P62" s="486"/>
      <c r="Q62" s="487">
        <v>60</v>
      </c>
      <c r="R62" s="486"/>
      <c r="S62" s="486"/>
      <c r="T62" s="488"/>
      <c r="U62" s="488"/>
      <c r="V62" s="488"/>
      <c r="W62" s="856"/>
      <c r="X62" s="707" t="s">
        <v>4</v>
      </c>
      <c r="Y62" s="759"/>
      <c r="Z62" s="758"/>
      <c r="AA62" s="758"/>
      <c r="AB62" s="758"/>
      <c r="AD62" s="1019">
        <v>0</v>
      </c>
      <c r="AE62" s="1019">
        <v>0</v>
      </c>
      <c r="AF62" s="1019">
        <v>0</v>
      </c>
      <c r="AG62" s="1019">
        <v>0</v>
      </c>
      <c r="AH62" s="1019">
        <v>0</v>
      </c>
      <c r="AI62" s="1019">
        <v>0</v>
      </c>
    </row>
    <row r="63" spans="1:35" ht="12.75">
      <c r="A63" s="462">
        <v>48</v>
      </c>
      <c r="B63" s="462">
        <v>16.1</v>
      </c>
      <c r="C63" s="463" t="s">
        <v>137</v>
      </c>
      <c r="D63" s="464" t="s">
        <v>10</v>
      </c>
      <c r="E63" s="464"/>
      <c r="F63" s="465" t="s">
        <v>166</v>
      </c>
      <c r="G63" s="466" t="s">
        <v>47</v>
      </c>
      <c r="H63" s="467">
        <v>906</v>
      </c>
      <c r="I63" s="468" t="s">
        <v>104</v>
      </c>
      <c r="J63" s="469">
        <v>639244.4</v>
      </c>
      <c r="K63" s="470">
        <v>39727</v>
      </c>
      <c r="L63" s="471">
        <v>0.06</v>
      </c>
      <c r="M63" s="470" t="s">
        <v>278</v>
      </c>
      <c r="N63" s="470" t="s">
        <v>164</v>
      </c>
      <c r="O63" s="467">
        <v>72</v>
      </c>
      <c r="P63" s="472">
        <v>39478</v>
      </c>
      <c r="Q63" s="473">
        <v>60</v>
      </c>
      <c r="R63" s="472">
        <v>39844</v>
      </c>
      <c r="S63" s="472">
        <v>41639</v>
      </c>
      <c r="T63" s="474" t="s">
        <v>91</v>
      </c>
      <c r="U63" s="580" t="s">
        <v>45</v>
      </c>
      <c r="V63" s="474" t="s">
        <v>172</v>
      </c>
      <c r="X63" s="684" t="s">
        <v>10</v>
      </c>
      <c r="Y63" s="745">
        <v>255697.80000000028</v>
      </c>
      <c r="Z63" s="744">
        <v>255697.80000000028</v>
      </c>
      <c r="AA63" s="744">
        <v>3.219611244276166E-10</v>
      </c>
      <c r="AB63" s="541">
        <v>3.219611244276166E-10</v>
      </c>
      <c r="AD63" s="1019">
        <v>3.219611244276166E-10</v>
      </c>
      <c r="AE63" s="1019">
        <v>3.219611244276166E-10</v>
      </c>
      <c r="AF63" s="1019">
        <v>3.219611244276166E-10</v>
      </c>
      <c r="AG63" s="1019">
        <v>3.219611244276166E-10</v>
      </c>
      <c r="AH63" s="1019">
        <v>3.219611244276166E-10</v>
      </c>
      <c r="AI63" s="1019">
        <v>3.219611244276166E-10</v>
      </c>
    </row>
    <row r="64" spans="1:35" ht="12.75">
      <c r="A64" s="175">
        <v>49</v>
      </c>
      <c r="B64" s="175">
        <v>16.2</v>
      </c>
      <c r="C64" s="176" t="s">
        <v>138</v>
      </c>
      <c r="D64" s="177" t="s">
        <v>10</v>
      </c>
      <c r="E64" s="20"/>
      <c r="F64" s="20" t="s">
        <v>165</v>
      </c>
      <c r="G64" s="178" t="s">
        <v>50</v>
      </c>
      <c r="H64" s="179">
        <v>361</v>
      </c>
      <c r="I64" s="180" t="s">
        <v>105</v>
      </c>
      <c r="J64" s="9">
        <v>367530.83</v>
      </c>
      <c r="K64" s="181">
        <v>39727</v>
      </c>
      <c r="L64" s="178">
        <v>0.02</v>
      </c>
      <c r="M64" s="181" t="s">
        <v>278</v>
      </c>
      <c r="N64" s="181" t="s">
        <v>164</v>
      </c>
      <c r="O64" s="179">
        <v>168</v>
      </c>
      <c r="P64" s="182">
        <v>39448</v>
      </c>
      <c r="Q64" s="179">
        <v>156</v>
      </c>
      <c r="R64" s="182">
        <v>39814</v>
      </c>
      <c r="S64" s="182">
        <v>44531</v>
      </c>
      <c r="T64" s="183" t="s">
        <v>52</v>
      </c>
      <c r="U64" s="183" t="s">
        <v>45</v>
      </c>
      <c r="V64" s="183" t="s">
        <v>172</v>
      </c>
      <c r="X64" s="748" t="s">
        <v>10</v>
      </c>
      <c r="Y64" s="746">
        <v>282715.910000001</v>
      </c>
      <c r="Z64" s="541">
        <v>1216809.2766400045</v>
      </c>
      <c r="AA64" s="743">
        <v>169629.48000000033</v>
      </c>
      <c r="AB64" s="541">
        <v>1667627.417880003</v>
      </c>
      <c r="AD64" s="1019">
        <v>1526665.320000003</v>
      </c>
      <c r="AE64" s="1019">
        <v>1526665.320000003</v>
      </c>
      <c r="AF64" s="1019">
        <v>1526665.320000003</v>
      </c>
      <c r="AG64" s="1019">
        <v>1526665.320000003</v>
      </c>
      <c r="AH64" s="1019">
        <v>1526665.320000003</v>
      </c>
      <c r="AI64" s="1019">
        <v>1526665.320000003</v>
      </c>
    </row>
    <row r="65" spans="1:35" ht="12.75">
      <c r="A65" s="17">
        <v>50</v>
      </c>
      <c r="B65" s="17">
        <v>16.3</v>
      </c>
      <c r="C65" s="8" t="s">
        <v>139</v>
      </c>
      <c r="D65" s="7" t="s">
        <v>10</v>
      </c>
      <c r="E65" s="19" t="s">
        <v>196</v>
      </c>
      <c r="F65" s="15" t="s">
        <v>97</v>
      </c>
      <c r="G65" s="4" t="s">
        <v>80</v>
      </c>
      <c r="H65" s="11">
        <v>906</v>
      </c>
      <c r="I65" s="16" t="s">
        <v>104</v>
      </c>
      <c r="J65" s="5">
        <v>2500000</v>
      </c>
      <c r="K65" s="6">
        <v>39752</v>
      </c>
      <c r="L65" s="4">
        <v>0.12</v>
      </c>
      <c r="M65" s="6" t="s">
        <v>278</v>
      </c>
      <c r="N65" s="6" t="s">
        <v>162</v>
      </c>
      <c r="O65" s="11">
        <v>60</v>
      </c>
      <c r="P65" s="142">
        <v>39995</v>
      </c>
      <c r="Q65" s="18">
        <v>54</v>
      </c>
      <c r="R65" s="142">
        <v>40205</v>
      </c>
      <c r="S65" s="142">
        <v>41795</v>
      </c>
      <c r="T65" s="3" t="s">
        <v>34</v>
      </c>
      <c r="U65" s="581" t="s">
        <v>45</v>
      </c>
      <c r="V65" s="3" t="s">
        <v>172</v>
      </c>
      <c r="X65" s="550" t="s">
        <v>10</v>
      </c>
      <c r="Y65" s="747">
        <v>1650167.5499999998</v>
      </c>
      <c r="Z65" s="541">
        <v>1650167.5499999998</v>
      </c>
      <c r="AA65" s="541">
        <v>1.382431946694851E-10</v>
      </c>
      <c r="AB65" s="541">
        <v>1.382431946694851E-10</v>
      </c>
      <c r="AD65" s="1019">
        <v>1.382431946694851E-10</v>
      </c>
      <c r="AE65" s="1019">
        <v>1.382431946694851E-10</v>
      </c>
      <c r="AF65" s="1019">
        <v>1.382431946694851E-10</v>
      </c>
      <c r="AG65" s="1019">
        <v>1.382431946694851E-10</v>
      </c>
      <c r="AH65" s="1019">
        <v>1.382431946694851E-10</v>
      </c>
      <c r="AI65" s="1019">
        <v>1.382431946694851E-10</v>
      </c>
    </row>
    <row r="66" spans="1:35" ht="13.5" thickBot="1">
      <c r="A66" s="476">
        <v>51</v>
      </c>
      <c r="B66" s="476">
        <v>16</v>
      </c>
      <c r="C66" s="477" t="s">
        <v>336</v>
      </c>
      <c r="D66" s="478" t="s">
        <v>10</v>
      </c>
      <c r="E66" s="479"/>
      <c r="F66" s="504" t="s">
        <v>332</v>
      </c>
      <c r="G66" s="481" t="s">
        <v>412</v>
      </c>
      <c r="H66" s="482"/>
      <c r="I66" s="483" t="s">
        <v>104</v>
      </c>
      <c r="J66" s="484">
        <v>5055000</v>
      </c>
      <c r="K66" s="485">
        <v>40876</v>
      </c>
      <c r="L66" s="481" t="s">
        <v>306</v>
      </c>
      <c r="M66" s="485" t="s">
        <v>278</v>
      </c>
      <c r="N66" s="485" t="s">
        <v>162</v>
      </c>
      <c r="O66" s="482">
        <v>50</v>
      </c>
      <c r="P66" s="486">
        <v>40906</v>
      </c>
      <c r="Q66" s="487">
        <v>50</v>
      </c>
      <c r="R66" s="486">
        <v>40906</v>
      </c>
      <c r="S66" s="486">
        <v>42398</v>
      </c>
      <c r="T66" s="488" t="s">
        <v>413</v>
      </c>
      <c r="U66" s="507"/>
      <c r="V66" s="488" t="s">
        <v>414</v>
      </c>
      <c r="X66" s="707" t="s">
        <v>10</v>
      </c>
      <c r="Y66" s="759">
        <v>4993826.31</v>
      </c>
      <c r="Z66" s="758">
        <v>4993826.31</v>
      </c>
      <c r="AA66" s="758">
        <v>149848.62999999872</v>
      </c>
      <c r="AB66" s="541">
        <v>149848.62999999872</v>
      </c>
      <c r="AD66" s="1019">
        <v>135344.89000000284</v>
      </c>
      <c r="AE66" s="1019">
        <v>135344.89000000284</v>
      </c>
      <c r="AF66" s="1019">
        <v>135344.89000000284</v>
      </c>
      <c r="AG66" s="1019">
        <v>135344.89000000284</v>
      </c>
      <c r="AH66" s="1019">
        <v>135344.89000000284</v>
      </c>
      <c r="AI66" s="1019">
        <v>135344.89000000284</v>
      </c>
    </row>
    <row r="67" spans="1:35" ht="12.75">
      <c r="A67" s="462">
        <v>52</v>
      </c>
      <c r="B67" s="462">
        <v>17.1</v>
      </c>
      <c r="C67" s="463" t="s">
        <v>140</v>
      </c>
      <c r="D67" s="464" t="s">
        <v>11</v>
      </c>
      <c r="E67" s="464"/>
      <c r="F67" s="465" t="s">
        <v>98</v>
      </c>
      <c r="G67" s="466" t="s">
        <v>87</v>
      </c>
      <c r="H67" s="467">
        <v>906</v>
      </c>
      <c r="I67" s="468" t="s">
        <v>273</v>
      </c>
      <c r="J67" s="469">
        <v>475810</v>
      </c>
      <c r="K67" s="470">
        <v>38133</v>
      </c>
      <c r="L67" s="471">
        <v>0.02</v>
      </c>
      <c r="M67" s="470" t="s">
        <v>278</v>
      </c>
      <c r="N67" s="496" t="s">
        <v>201</v>
      </c>
      <c r="O67" s="467">
        <v>185</v>
      </c>
      <c r="P67" s="472">
        <v>37533</v>
      </c>
      <c r="Q67" s="473">
        <v>156</v>
      </c>
      <c r="R67" s="472">
        <v>38415</v>
      </c>
      <c r="S67" s="472">
        <v>43135</v>
      </c>
      <c r="T67" s="474" t="s">
        <v>32</v>
      </c>
      <c r="U67" s="475" t="s">
        <v>46</v>
      </c>
      <c r="V67" s="474" t="s">
        <v>44</v>
      </c>
      <c r="X67" s="684" t="s">
        <v>11</v>
      </c>
      <c r="Y67" s="745">
        <v>638652.41</v>
      </c>
      <c r="Z67" s="744">
        <v>638652.41</v>
      </c>
      <c r="AA67" s="744">
        <v>469272.67000000016</v>
      </c>
      <c r="AB67" s="541">
        <v>469272.67000000016</v>
      </c>
      <c r="AD67" s="1019">
        <v>455395.3500000003</v>
      </c>
      <c r="AE67" s="1019">
        <v>455395.3500000003</v>
      </c>
      <c r="AF67" s="1019">
        <v>455395.3500000003</v>
      </c>
      <c r="AG67" s="1019">
        <v>455395.3500000003</v>
      </c>
      <c r="AH67" s="1019">
        <v>455395.3500000003</v>
      </c>
      <c r="AI67" s="1019">
        <v>455395.3500000003</v>
      </c>
    </row>
    <row r="68" spans="1:35" ht="12.75">
      <c r="A68" s="175">
        <v>53</v>
      </c>
      <c r="B68" s="175">
        <v>17.2</v>
      </c>
      <c r="C68" s="176" t="s">
        <v>141</v>
      </c>
      <c r="D68" s="177" t="s">
        <v>11</v>
      </c>
      <c r="E68" s="20"/>
      <c r="F68" s="20" t="s">
        <v>165</v>
      </c>
      <c r="G68" s="178" t="s">
        <v>49</v>
      </c>
      <c r="H68" s="179">
        <v>361</v>
      </c>
      <c r="I68" s="180" t="s">
        <v>105</v>
      </c>
      <c r="J68" s="9">
        <v>4485184.73</v>
      </c>
      <c r="K68" s="181">
        <v>39727</v>
      </c>
      <c r="L68" s="178">
        <v>0.02</v>
      </c>
      <c r="M68" s="181" t="s">
        <v>278</v>
      </c>
      <c r="N68" s="181" t="s">
        <v>164</v>
      </c>
      <c r="O68" s="179">
        <v>168</v>
      </c>
      <c r="P68" s="182">
        <v>39448</v>
      </c>
      <c r="Q68" s="179">
        <v>156</v>
      </c>
      <c r="R68" s="182">
        <v>39814</v>
      </c>
      <c r="S68" s="182">
        <v>44531</v>
      </c>
      <c r="T68" s="183" t="s">
        <v>51</v>
      </c>
      <c r="U68" s="183" t="s">
        <v>45</v>
      </c>
      <c r="V68" s="183" t="s">
        <v>155</v>
      </c>
      <c r="X68" s="748" t="s">
        <v>11</v>
      </c>
      <c r="Y68" s="746">
        <v>3450142.1999999993</v>
      </c>
      <c r="Z68" s="541">
        <v>14849412.028799998</v>
      </c>
      <c r="AA68" s="743">
        <v>2070085.3199999968</v>
      </c>
      <c r="AB68" s="541">
        <v>20351008.78091997</v>
      </c>
      <c r="AD68" s="1019">
        <v>18630767.879999973</v>
      </c>
      <c r="AE68" s="1019">
        <v>18630767.879999973</v>
      </c>
      <c r="AF68" s="1019">
        <v>18630767.879999973</v>
      </c>
      <c r="AG68" s="1019">
        <v>18630767.879999973</v>
      </c>
      <c r="AH68" s="1019">
        <v>18630767.879999973</v>
      </c>
      <c r="AI68" s="1019">
        <v>18630767.879999973</v>
      </c>
    </row>
    <row r="69" spans="1:35" ht="13.5" thickBot="1">
      <c r="A69" s="476">
        <v>54</v>
      </c>
      <c r="B69" s="476">
        <v>17.3</v>
      </c>
      <c r="C69" s="477" t="s">
        <v>142</v>
      </c>
      <c r="D69" s="478" t="s">
        <v>11</v>
      </c>
      <c r="E69" s="479" t="s">
        <v>197</v>
      </c>
      <c r="F69" s="480" t="s">
        <v>97</v>
      </c>
      <c r="G69" s="481" t="s">
        <v>66</v>
      </c>
      <c r="H69" s="482">
        <v>906</v>
      </c>
      <c r="I69" s="483" t="s">
        <v>104</v>
      </c>
      <c r="J69" s="484">
        <v>5000000</v>
      </c>
      <c r="K69" s="485">
        <v>39727</v>
      </c>
      <c r="L69" s="481">
        <v>0.12</v>
      </c>
      <c r="M69" s="485" t="s">
        <v>278</v>
      </c>
      <c r="N69" s="485" t="s">
        <v>162</v>
      </c>
      <c r="O69" s="482">
        <v>60</v>
      </c>
      <c r="P69" s="486">
        <v>39995</v>
      </c>
      <c r="Q69" s="487">
        <v>54</v>
      </c>
      <c r="R69" s="486">
        <v>40205</v>
      </c>
      <c r="S69" s="486">
        <v>41795</v>
      </c>
      <c r="T69" s="488" t="s">
        <v>154</v>
      </c>
      <c r="U69" s="488" t="s">
        <v>67</v>
      </c>
      <c r="V69" s="488" t="s">
        <v>206</v>
      </c>
      <c r="X69" s="707" t="s">
        <v>11</v>
      </c>
      <c r="Y69" s="759">
        <v>2300377.5099999993</v>
      </c>
      <c r="Z69" s="758">
        <v>2300377.5099999993</v>
      </c>
      <c r="AA69" s="758">
        <v>1.1641532182693481E-10</v>
      </c>
      <c r="AB69" s="758">
        <v>1.1641532182693481E-10</v>
      </c>
      <c r="AD69" s="1019">
        <v>1.1641532182693481E-10</v>
      </c>
      <c r="AE69" s="1019">
        <v>1.1641532182693481E-10</v>
      </c>
      <c r="AF69" s="1019">
        <v>1.1641532182693481E-10</v>
      </c>
      <c r="AG69" s="1019">
        <v>1.1641532182693481E-10</v>
      </c>
      <c r="AH69" s="1019">
        <v>1.1641532182693481E-10</v>
      </c>
      <c r="AI69" s="1019">
        <v>1.1641532182693481E-10</v>
      </c>
    </row>
    <row r="70" spans="1:35" ht="12.75">
      <c r="A70" s="390">
        <v>55</v>
      </c>
      <c r="B70" s="390">
        <v>18.1</v>
      </c>
      <c r="C70" s="391" t="s">
        <v>143</v>
      </c>
      <c r="D70" s="392" t="s">
        <v>6</v>
      </c>
      <c r="E70" s="498" t="s">
        <v>198</v>
      </c>
      <c r="F70" s="499" t="s">
        <v>97</v>
      </c>
      <c r="G70" s="490" t="s">
        <v>68</v>
      </c>
      <c r="H70" s="395">
        <v>906</v>
      </c>
      <c r="I70" s="396" t="s">
        <v>104</v>
      </c>
      <c r="J70" s="397">
        <v>1100000</v>
      </c>
      <c r="K70" s="489">
        <v>39727</v>
      </c>
      <c r="L70" s="490">
        <v>0.12</v>
      </c>
      <c r="M70" s="489" t="s">
        <v>278</v>
      </c>
      <c r="N70" s="489" t="s">
        <v>162</v>
      </c>
      <c r="O70" s="395">
        <v>60</v>
      </c>
      <c r="P70" s="492">
        <v>39995</v>
      </c>
      <c r="Q70" s="493">
        <v>54</v>
      </c>
      <c r="R70" s="492">
        <v>40205</v>
      </c>
      <c r="S70" s="492">
        <v>41795</v>
      </c>
      <c r="T70" s="494" t="s">
        <v>154</v>
      </c>
      <c r="U70" s="494" t="s">
        <v>69</v>
      </c>
      <c r="V70" s="494" t="s">
        <v>174</v>
      </c>
      <c r="X70" s="684" t="s">
        <v>6</v>
      </c>
      <c r="Y70" s="745">
        <v>699596.94</v>
      </c>
      <c r="Z70" s="744">
        <v>699596.94</v>
      </c>
      <c r="AA70" s="744">
        <v>-5.4569682106375694E-11</v>
      </c>
      <c r="AB70" s="744">
        <v>-5.4569682106375694E-11</v>
      </c>
      <c r="AD70" s="1019">
        <v>-5.4569682106375694E-11</v>
      </c>
      <c r="AE70" s="1019">
        <v>-5.4569682106375694E-11</v>
      </c>
      <c r="AF70" s="1019">
        <v>-5.4569682106375694E-11</v>
      </c>
      <c r="AG70" s="1019">
        <v>-5.4569682106375694E-11</v>
      </c>
      <c r="AH70" s="1019">
        <v>-5.4569682106375694E-11</v>
      </c>
      <c r="AI70" s="1019">
        <v>-5.4569682106375694E-11</v>
      </c>
    </row>
    <row r="71" spans="1:35" ht="13.5" thickBot="1">
      <c r="A71" s="501">
        <v>56</v>
      </c>
      <c r="B71" s="501">
        <v>18</v>
      </c>
      <c r="C71" s="502" t="s">
        <v>324</v>
      </c>
      <c r="D71" s="503" t="s">
        <v>6</v>
      </c>
      <c r="E71" s="508"/>
      <c r="F71" s="497" t="s">
        <v>330</v>
      </c>
      <c r="G71" s="505" t="s">
        <v>323</v>
      </c>
      <c r="H71" s="487" t="s">
        <v>39</v>
      </c>
      <c r="I71" s="483" t="s">
        <v>104</v>
      </c>
      <c r="J71" s="484">
        <v>1180320</v>
      </c>
      <c r="K71" s="506">
        <v>40532</v>
      </c>
      <c r="L71" s="509" t="s">
        <v>328</v>
      </c>
      <c r="M71" s="506" t="s">
        <v>278</v>
      </c>
      <c r="N71" s="506" t="s">
        <v>164</v>
      </c>
      <c r="O71" s="487">
        <v>0</v>
      </c>
      <c r="P71" s="509" t="s">
        <v>328</v>
      </c>
      <c r="Q71" s="487">
        <v>120</v>
      </c>
      <c r="R71" s="486">
        <v>40544</v>
      </c>
      <c r="S71" s="486">
        <v>44166</v>
      </c>
      <c r="T71" s="507" t="s">
        <v>327</v>
      </c>
      <c r="U71" s="509" t="s">
        <v>328</v>
      </c>
      <c r="V71" s="509" t="s">
        <v>328</v>
      </c>
      <c r="X71" s="700" t="s">
        <v>6</v>
      </c>
      <c r="Y71" s="749">
        <v>1062288</v>
      </c>
      <c r="Z71" s="750">
        <v>1062288</v>
      </c>
      <c r="AA71" s="750">
        <v>590160</v>
      </c>
      <c r="AB71" s="750">
        <v>590160</v>
      </c>
      <c r="AD71" s="1019">
        <v>590160</v>
      </c>
      <c r="AE71" s="1019">
        <v>590160</v>
      </c>
      <c r="AF71" s="1019">
        <v>590160</v>
      </c>
      <c r="AG71" s="1019">
        <v>590160</v>
      </c>
      <c r="AH71" s="1019">
        <v>590160</v>
      </c>
      <c r="AI71" s="1019">
        <v>590160</v>
      </c>
    </row>
    <row r="72" spans="22:35" ht="12.75">
      <c r="V72" s="122"/>
      <c r="Y72" s="751">
        <v>147010582.5544514</v>
      </c>
      <c r="Z72" s="751">
        <v>199575576.78067902</v>
      </c>
      <c r="AA72" s="751">
        <v>55553521.86000001</v>
      </c>
      <c r="AB72" s="751">
        <v>138773031.5281099</v>
      </c>
      <c r="AD72" s="751">
        <v>126716890.96999994</v>
      </c>
      <c r="AE72" s="751">
        <v>126716890.96999994</v>
      </c>
      <c r="AF72" s="751">
        <v>126832157.50999996</v>
      </c>
      <c r="AG72" s="751">
        <v>126832157.50999996</v>
      </c>
      <c r="AH72" s="751">
        <v>130690357.10999995</v>
      </c>
      <c r="AI72" s="751">
        <v>130690357.10999995</v>
      </c>
    </row>
    <row r="73" spans="22:35" ht="12.75">
      <c r="V73" s="122"/>
      <c r="Y73" s="174"/>
      <c r="AD73" s="751">
        <v>126716890.96999991</v>
      </c>
      <c r="AE73" s="751">
        <v>126716890.96999992</v>
      </c>
      <c r="AF73" s="751">
        <v>126832157.50999992</v>
      </c>
      <c r="AG73" s="751">
        <v>126832157.50999992</v>
      </c>
      <c r="AH73" s="751">
        <v>130690357.10999991</v>
      </c>
      <c r="AI73" s="751">
        <v>130690357.10999991</v>
      </c>
    </row>
    <row r="74" spans="22:35" ht="12.75">
      <c r="V74" s="122"/>
      <c r="Y74" s="174"/>
      <c r="AD74" s="754">
        <v>0</v>
      </c>
      <c r="AE74" s="754">
        <v>0</v>
      </c>
      <c r="AF74" s="754">
        <v>0</v>
      </c>
      <c r="AG74" s="754">
        <v>0</v>
      </c>
      <c r="AH74" s="754">
        <v>0</v>
      </c>
      <c r="AI74" s="754">
        <v>0</v>
      </c>
    </row>
    <row r="75" spans="10:35" ht="12.75" customHeight="1">
      <c r="J75" s="22"/>
      <c r="X75" s="1033" t="s">
        <v>22</v>
      </c>
      <c r="Z75" s="1035" t="s">
        <v>470</v>
      </c>
      <c r="AA75" s="1034"/>
      <c r="AB75" s="1035" t="s">
        <v>472</v>
      </c>
      <c r="AE75" s="528">
        <v>0</v>
      </c>
      <c r="AF75" s="528">
        <v>115266.53999999166</v>
      </c>
      <c r="AG75" s="528">
        <v>0</v>
      </c>
      <c r="AH75" s="528">
        <v>3858199.599999994</v>
      </c>
      <c r="AI75" s="528">
        <v>0</v>
      </c>
    </row>
    <row r="76" spans="11:28" ht="12.75">
      <c r="K76" s="21"/>
      <c r="X76" s="1033"/>
      <c r="Z76" s="1035"/>
      <c r="AA76" s="1034"/>
      <c r="AB76" s="1035"/>
    </row>
    <row r="77" spans="24:28" ht="12.75">
      <c r="X77" s="684" t="s">
        <v>1</v>
      </c>
      <c r="Z77" s="541">
        <v>31293011.551027343</v>
      </c>
      <c r="AB77" s="541">
        <v>15866297.660359928</v>
      </c>
    </row>
    <row r="78" spans="10:28" ht="12.75">
      <c r="J78" s="1"/>
      <c r="X78" s="550" t="s">
        <v>36</v>
      </c>
      <c r="Z78" s="541">
        <v>7078609.602640001</v>
      </c>
      <c r="AB78" s="541">
        <v>6169101.341339997</v>
      </c>
    </row>
    <row r="79" spans="10:28" ht="12.75">
      <c r="J79" s="1"/>
      <c r="X79" s="550" t="s">
        <v>37</v>
      </c>
      <c r="Z79" s="541">
        <v>27927478.7741764</v>
      </c>
      <c r="AB79" s="541">
        <v>19831888.050520025</v>
      </c>
    </row>
    <row r="80" spans="24:28" ht="12.75">
      <c r="X80" s="550" t="s">
        <v>19</v>
      </c>
      <c r="Z80" s="541">
        <v>21459863.462843806</v>
      </c>
      <c r="AB80" s="541">
        <v>23522346.32099996</v>
      </c>
    </row>
    <row r="81" spans="24:28" ht="12.75">
      <c r="X81" s="550" t="s">
        <v>15</v>
      </c>
      <c r="Z81" s="541">
        <v>2116803.5721018217</v>
      </c>
      <c r="AB81" s="541">
        <v>2032309.542599998</v>
      </c>
    </row>
    <row r="82" spans="24:28" ht="12.75">
      <c r="X82" s="550" t="s">
        <v>14</v>
      </c>
      <c r="Z82" s="541">
        <v>1683837.328000002</v>
      </c>
      <c r="AB82" s="541">
        <v>1319204.1942000012</v>
      </c>
    </row>
    <row r="83" spans="24:28" ht="12.75">
      <c r="X83" s="550" t="s">
        <v>13</v>
      </c>
      <c r="Z83" s="541">
        <v>7332688.406591993</v>
      </c>
      <c r="AB83" s="541">
        <v>8751877.532679994</v>
      </c>
    </row>
    <row r="84" spans="24:28" ht="12.75">
      <c r="X84" s="550" t="s">
        <v>9</v>
      </c>
      <c r="Z84" s="541">
        <v>1241690.5300000003</v>
      </c>
      <c r="AB84" s="541">
        <v>0</v>
      </c>
    </row>
    <row r="85" spans="24:28" ht="12.75">
      <c r="X85" s="550" t="s">
        <v>8</v>
      </c>
      <c r="Z85" s="541">
        <v>15930196.930000002</v>
      </c>
      <c r="AB85" s="541">
        <v>7551470.980000006</v>
      </c>
    </row>
    <row r="86" spans="24:28" ht="12.75">
      <c r="X86" s="550" t="s">
        <v>3</v>
      </c>
      <c r="Z86" s="541">
        <v>17761465.370405015</v>
      </c>
      <c r="AB86" s="541">
        <v>15561381.352130007</v>
      </c>
    </row>
    <row r="87" spans="24:28" ht="12.75">
      <c r="X87" s="550" t="s">
        <v>5</v>
      </c>
      <c r="Z87" s="541">
        <v>3021425.7199999997</v>
      </c>
      <c r="AB87" s="541">
        <v>-1.6152625903487206E-09</v>
      </c>
    </row>
    <row r="88" spans="24:28" ht="12.75">
      <c r="X88" s="550" t="s">
        <v>7</v>
      </c>
      <c r="Z88" s="541">
        <v>2438899.7990825903</v>
      </c>
      <c r="AB88" s="541">
        <v>-8.87666828930378E-10</v>
      </c>
    </row>
    <row r="89" spans="24:28" ht="12.75">
      <c r="X89" s="537" t="s">
        <v>93</v>
      </c>
      <c r="Z89" s="541">
        <v>1706185.0999999999</v>
      </c>
      <c r="AB89" s="541">
        <v>-3.2014213502407074E-10</v>
      </c>
    </row>
    <row r="90" spans="24:28" ht="12.75">
      <c r="X90" s="550" t="s">
        <v>12</v>
      </c>
      <c r="Z90" s="541">
        <v>20913818.89418501</v>
      </c>
      <c r="AB90" s="541">
        <v>9464903.297240011</v>
      </c>
    </row>
    <row r="91" spans="24:28" ht="12.75">
      <c r="X91" s="550" t="s">
        <v>4</v>
      </c>
      <c r="Z91" s="541">
        <v>10002773.914185008</v>
      </c>
      <c r="AB91" s="541">
        <v>5474333.757240009</v>
      </c>
    </row>
    <row r="92" spans="24:28" ht="12.75">
      <c r="X92" s="550" t="s">
        <v>10</v>
      </c>
      <c r="Z92" s="541">
        <v>8116500.936640004</v>
      </c>
      <c r="AB92" s="541">
        <v>1817476.0478800023</v>
      </c>
    </row>
    <row r="93" spans="24:28" ht="12.75">
      <c r="X93" s="550" t="s">
        <v>11</v>
      </c>
      <c r="Z93" s="541">
        <v>17788441.948799998</v>
      </c>
      <c r="AB93" s="541">
        <v>20820281.45091997</v>
      </c>
    </row>
    <row r="94" spans="24:28" ht="12.75">
      <c r="X94" s="700" t="s">
        <v>6</v>
      </c>
      <c r="Z94" s="541">
        <v>1761884.94</v>
      </c>
      <c r="AB94" s="541">
        <v>590160</v>
      </c>
    </row>
    <row r="95" spans="24:28" ht="15" customHeight="1">
      <c r="X95" s="753" t="s">
        <v>404</v>
      </c>
      <c r="Z95" s="752">
        <v>199575576.780679</v>
      </c>
      <c r="AB95" s="752">
        <v>138773031.5281099</v>
      </c>
    </row>
    <row r="96" spans="24:28" ht="15" customHeight="1">
      <c r="X96" s="755" t="s">
        <v>407</v>
      </c>
      <c r="Z96" s="754">
        <v>0</v>
      </c>
      <c r="AB96" s="754">
        <v>0</v>
      </c>
    </row>
  </sheetData>
  <sheetProtection/>
  <mergeCells count="28">
    <mergeCell ref="H9:H10"/>
    <mergeCell ref="I9:I10"/>
    <mergeCell ref="J9:J10"/>
    <mergeCell ref="V9:V10"/>
    <mergeCell ref="M9:M10"/>
    <mergeCell ref="N9:N10"/>
    <mergeCell ref="O9:P9"/>
    <mergeCell ref="Q9:S9"/>
    <mergeCell ref="F9:F10"/>
    <mergeCell ref="AA75:AA76"/>
    <mergeCell ref="AB75:AB76"/>
    <mergeCell ref="X9:X10"/>
    <mergeCell ref="X75:X76"/>
    <mergeCell ref="Z75:Z76"/>
    <mergeCell ref="Y9:Y10"/>
    <mergeCell ref="Z9:Z10"/>
    <mergeCell ref="AA9:AA10"/>
    <mergeCell ref="AB9:AB10"/>
    <mergeCell ref="G9:G10"/>
    <mergeCell ref="U9:U10"/>
    <mergeCell ref="A9:A10"/>
    <mergeCell ref="B9:B10"/>
    <mergeCell ref="C9:C10"/>
    <mergeCell ref="D9:D10"/>
    <mergeCell ref="K9:K10"/>
    <mergeCell ref="T9:T10"/>
    <mergeCell ref="L9:L10"/>
    <mergeCell ref="E9:E10"/>
  </mergeCells>
  <printOptions horizontalCentered="1"/>
  <pageMargins left="0" right="0" top="0" bottom="0" header="0" footer="0"/>
  <pageSetup horizontalDpi="600" verticalDpi="600" orientation="portrait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L86"/>
  <sheetViews>
    <sheetView showGridLines="0" showZeros="0" zoomScalePageLayoutView="0" workbookViewId="0" topLeftCell="A1">
      <selection activeCell="F21" sqref="F21"/>
    </sheetView>
  </sheetViews>
  <sheetFormatPr defaultColWidth="11.421875" defaultRowHeight="12.75"/>
  <cols>
    <col min="1" max="1" width="5.7109375" style="0" customWidth="1"/>
    <col min="2" max="2" width="29.8515625" style="0" bestFit="1" customWidth="1"/>
    <col min="3" max="3" width="12.7109375" style="0" bestFit="1" customWidth="1"/>
    <col min="4" max="4" width="12.00390625" style="0" customWidth="1"/>
    <col min="5" max="5" width="5.7109375" style="0" customWidth="1"/>
    <col min="6" max="6" width="14.7109375" style="0" bestFit="1" customWidth="1"/>
    <col min="7" max="7" width="13.8515625" style="0" customWidth="1"/>
    <col min="8" max="8" width="5.421875" style="0" customWidth="1"/>
    <col min="9" max="9" width="11.57421875" style="0" customWidth="1"/>
    <col min="10" max="10" width="10.57421875" style="0" customWidth="1"/>
    <col min="11" max="11" width="10.140625" style="0" customWidth="1"/>
    <col min="12" max="12" width="5.00390625" style="0" customWidth="1"/>
  </cols>
  <sheetData>
    <row r="1" spans="1:11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</row>
    <row r="2" spans="1:5" ht="18" customHeight="1">
      <c r="A2" s="37"/>
      <c r="D2" s="1"/>
      <c r="E2" s="36" t="s">
        <v>451</v>
      </c>
    </row>
    <row r="3" spans="1:5" ht="18" customHeight="1">
      <c r="A3" s="37"/>
      <c r="D3" s="1"/>
      <c r="E3" s="36" t="s">
        <v>452</v>
      </c>
    </row>
    <row r="4" spans="1:11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</row>
    <row r="5" spans="1:5" ht="12.75">
      <c r="A5" s="28"/>
      <c r="D5" s="29"/>
      <c r="E5" s="246" t="s">
        <v>513</v>
      </c>
    </row>
    <row r="6" spans="4:7" ht="13.5" thickBot="1">
      <c r="D6" s="163"/>
      <c r="F6" s="163" t="s">
        <v>301</v>
      </c>
      <c r="G6" s="294">
        <v>9.563</v>
      </c>
    </row>
    <row r="7" spans="2:10" ht="18" customHeight="1" thickBot="1">
      <c r="B7" s="1131" t="s">
        <v>281</v>
      </c>
      <c r="C7" s="1133" t="s">
        <v>282</v>
      </c>
      <c r="D7" s="1134"/>
      <c r="F7" s="1133" t="s">
        <v>283</v>
      </c>
      <c r="G7" s="1134"/>
      <c r="I7" s="1118" t="s">
        <v>290</v>
      </c>
      <c r="J7" s="1118" t="s">
        <v>402</v>
      </c>
    </row>
    <row r="8" spans="2:10" ht="18" customHeight="1" thickBot="1">
      <c r="B8" s="1132"/>
      <c r="C8" s="212" t="s">
        <v>284</v>
      </c>
      <c r="D8" s="211" t="s">
        <v>285</v>
      </c>
      <c r="F8" s="164" t="s">
        <v>286</v>
      </c>
      <c r="G8" s="204" t="s">
        <v>287</v>
      </c>
      <c r="I8" s="1119"/>
      <c r="J8" s="1119"/>
    </row>
    <row r="9" spans="2:10" ht="13.5" thickBot="1">
      <c r="B9" s="207" t="s">
        <v>1</v>
      </c>
      <c r="C9" s="223">
        <v>9356883.74</v>
      </c>
      <c r="D9" s="223">
        <v>1065626.2699999928</v>
      </c>
      <c r="F9" s="718">
        <v>19547467.759999998</v>
      </c>
      <c r="G9" s="251">
        <v>2044072.7554125201</v>
      </c>
      <c r="I9" s="249">
        <v>13874202.180009933</v>
      </c>
      <c r="J9" s="558">
        <v>0.7097697947557549</v>
      </c>
    </row>
    <row r="10" spans="2:9" ht="12.75">
      <c r="B10" s="206" t="s">
        <v>304</v>
      </c>
      <c r="C10" s="224"/>
      <c r="D10" s="224">
        <v>1065626.2699999928</v>
      </c>
      <c r="F10" s="719">
        <v>10190584.02</v>
      </c>
      <c r="G10" s="228">
        <v>1065626.2699999928</v>
      </c>
      <c r="I10" s="553">
        <v>10190584.020009931</v>
      </c>
    </row>
    <row r="11" spans="2:9" ht="12.75">
      <c r="B11" s="206" t="s">
        <v>101</v>
      </c>
      <c r="C11" s="224">
        <v>3683618.1600000006</v>
      </c>
      <c r="D11" s="224"/>
      <c r="F11" s="719">
        <v>3683618.1600000006</v>
      </c>
      <c r="G11" s="228">
        <v>385194.8300742445</v>
      </c>
      <c r="I11" s="553">
        <v>3683618.1600000006</v>
      </c>
    </row>
    <row r="12" spans="2:9" ht="12.75">
      <c r="B12" s="206" t="s">
        <v>249</v>
      </c>
      <c r="C12" s="224">
        <v>1.4842953532934189E-09</v>
      </c>
      <c r="D12" s="224"/>
      <c r="F12" s="719">
        <v>1.4842953532934189E-09</v>
      </c>
      <c r="G12" s="228">
        <v>1.5521231342606074E-10</v>
      </c>
      <c r="I12" s="553">
        <v>1.4842953532934189E-09</v>
      </c>
    </row>
    <row r="13" spans="2:9" ht="13.5" thickBot="1">
      <c r="B13" s="209" t="s">
        <v>340</v>
      </c>
      <c r="C13" s="225">
        <v>5673265.579999998</v>
      </c>
      <c r="D13" s="225"/>
      <c r="F13" s="720">
        <v>5673265.579999998</v>
      </c>
      <c r="G13" s="253">
        <v>593251.6553382827</v>
      </c>
      <c r="I13" s="554"/>
    </row>
    <row r="14" spans="2:10" ht="13.5" thickBot="1">
      <c r="B14" s="208" t="s">
        <v>36</v>
      </c>
      <c r="C14" s="226">
        <v>-1.0186340659856796E-09</v>
      </c>
      <c r="D14" s="226">
        <v>644946.1199999998</v>
      </c>
      <c r="F14" s="721">
        <v>6167619.749999999</v>
      </c>
      <c r="G14" s="252">
        <v>644946.1199999996</v>
      </c>
      <c r="I14" s="250">
        <v>6167619.745559997</v>
      </c>
      <c r="J14" s="558">
        <v>0.999999999280111</v>
      </c>
    </row>
    <row r="15" spans="2:9" ht="12.75">
      <c r="B15" s="206" t="s">
        <v>304</v>
      </c>
      <c r="C15" s="224"/>
      <c r="D15" s="224">
        <v>644946.1199999998</v>
      </c>
      <c r="F15" s="719">
        <v>6167619.75</v>
      </c>
      <c r="G15" s="228">
        <v>644946.1199999998</v>
      </c>
      <c r="I15" s="553">
        <v>6167619.745559998</v>
      </c>
    </row>
    <row r="16" spans="2:9" ht="13.5" thickBot="1">
      <c r="B16" s="209" t="s">
        <v>249</v>
      </c>
      <c r="C16" s="225">
        <v>-1.0186340659856796E-09</v>
      </c>
      <c r="D16" s="225"/>
      <c r="F16" s="720">
        <v>-1.0186340659856796E-09</v>
      </c>
      <c r="G16" s="253">
        <v>-1.0651825431200247E-10</v>
      </c>
      <c r="I16" s="554">
        <v>-1.0186340659856796E-09</v>
      </c>
    </row>
    <row r="17" spans="2:9" ht="13.5" thickBot="1">
      <c r="B17" s="413" t="s">
        <v>341</v>
      </c>
      <c r="C17" s="414">
        <v>0</v>
      </c>
      <c r="D17" s="414"/>
      <c r="F17" s="722">
        <v>0</v>
      </c>
      <c r="G17" s="415">
        <v>0</v>
      </c>
      <c r="I17" s="555">
        <v>0</v>
      </c>
    </row>
    <row r="18" spans="2:10" ht="13.5" thickBot="1">
      <c r="B18" s="208" t="s">
        <v>37</v>
      </c>
      <c r="C18" s="226">
        <v>10252865.519999998</v>
      </c>
      <c r="D18" s="226">
        <v>1014649.8900000008</v>
      </c>
      <c r="F18" s="721">
        <v>19955962.419999998</v>
      </c>
      <c r="G18" s="252">
        <v>2086788.9175018305</v>
      </c>
      <c r="I18" s="250">
        <v>19955962.418070007</v>
      </c>
      <c r="J18" s="558">
        <v>0.9999999999032875</v>
      </c>
    </row>
    <row r="19" spans="2:9" ht="12.75">
      <c r="B19" s="206" t="s">
        <v>98</v>
      </c>
      <c r="C19" s="224">
        <v>0</v>
      </c>
      <c r="D19" s="224"/>
      <c r="F19" s="719">
        <v>0</v>
      </c>
      <c r="G19" s="228">
        <v>0</v>
      </c>
      <c r="I19" s="553">
        <v>0</v>
      </c>
    </row>
    <row r="20" spans="2:9" ht="12.75">
      <c r="B20" s="206" t="s">
        <v>341</v>
      </c>
      <c r="C20" s="224">
        <v>0</v>
      </c>
      <c r="D20" s="224"/>
      <c r="F20" s="719">
        <v>0</v>
      </c>
      <c r="G20" s="228">
        <v>0</v>
      </c>
      <c r="I20" s="553"/>
    </row>
    <row r="21" spans="2:9" ht="12.75">
      <c r="B21" s="206" t="s">
        <v>304</v>
      </c>
      <c r="C21" s="224"/>
      <c r="D21" s="224">
        <v>1014649.8900000008</v>
      </c>
      <c r="F21" s="719">
        <v>9703096.9</v>
      </c>
      <c r="G21" s="228">
        <v>1014649.8900000008</v>
      </c>
      <c r="I21" s="553">
        <v>9703096.89807001</v>
      </c>
    </row>
    <row r="22" spans="2:9" ht="12.75">
      <c r="B22" s="206" t="s">
        <v>254</v>
      </c>
      <c r="C22" s="224">
        <v>10252865.519999998</v>
      </c>
      <c r="D22" s="224"/>
      <c r="F22" s="719">
        <v>10252865.519999998</v>
      </c>
      <c r="G22" s="228">
        <v>1072139.0275018297</v>
      </c>
      <c r="I22" s="553">
        <v>10252865.519999998</v>
      </c>
    </row>
    <row r="23" spans="2:9" ht="13.5" thickBot="1">
      <c r="B23" s="209" t="s">
        <v>249</v>
      </c>
      <c r="C23" s="225">
        <v>-1.673470251262188E-10</v>
      </c>
      <c r="D23" s="225"/>
      <c r="F23" s="720">
        <v>-1.673470251262188E-10</v>
      </c>
      <c r="G23" s="253">
        <v>-1.749942749411469E-11</v>
      </c>
      <c r="I23" s="554">
        <v>-1.673470251262188E-10</v>
      </c>
    </row>
    <row r="24" spans="2:10" ht="13.5" thickBot="1">
      <c r="B24" s="208" t="s">
        <v>19</v>
      </c>
      <c r="C24" s="226">
        <v>3069466.690000003</v>
      </c>
      <c r="D24" s="226">
        <v>2174295.749999996</v>
      </c>
      <c r="F24" s="721">
        <v>23862256.950000003</v>
      </c>
      <c r="G24" s="252">
        <v>2495268.9477412906</v>
      </c>
      <c r="I24" s="250">
        <v>20792790.257249963</v>
      </c>
      <c r="J24" s="558">
        <v>0.8713672935807507</v>
      </c>
    </row>
    <row r="25" spans="2:9" ht="12.75">
      <c r="B25" s="206" t="s">
        <v>254</v>
      </c>
      <c r="C25" s="224">
        <v>0</v>
      </c>
      <c r="D25" s="224"/>
      <c r="F25" s="719">
        <v>0</v>
      </c>
      <c r="G25" s="228">
        <v>0</v>
      </c>
      <c r="I25" s="553">
        <v>0</v>
      </c>
    </row>
    <row r="26" spans="2:9" ht="12.75">
      <c r="B26" s="206" t="s">
        <v>304</v>
      </c>
      <c r="C26" s="224"/>
      <c r="D26" s="224">
        <v>2174295.749999996</v>
      </c>
      <c r="F26" s="719">
        <v>20792790.26</v>
      </c>
      <c r="G26" s="228">
        <v>2174295.749999996</v>
      </c>
      <c r="I26" s="553">
        <v>20792790.257249963</v>
      </c>
    </row>
    <row r="27" spans="2:9" ht="12.75">
      <c r="B27" s="287" t="s">
        <v>341</v>
      </c>
      <c r="C27" s="288">
        <v>3069466.690000003</v>
      </c>
      <c r="D27" s="288"/>
      <c r="F27" s="719">
        <v>3069466.690000003</v>
      </c>
      <c r="G27" s="228">
        <v>320973.19774129486</v>
      </c>
      <c r="I27" s="553"/>
    </row>
    <row r="28" spans="2:9" ht="13.5" thickBot="1">
      <c r="B28" s="209" t="s">
        <v>249</v>
      </c>
      <c r="C28" s="225">
        <v>0</v>
      </c>
      <c r="D28" s="225"/>
      <c r="F28" s="720">
        <v>0</v>
      </c>
      <c r="G28" s="253">
        <v>0</v>
      </c>
      <c r="I28" s="554">
        <v>0</v>
      </c>
    </row>
    <row r="29" spans="2:10" ht="13.5" thickBot="1">
      <c r="B29" s="208" t="s">
        <v>15</v>
      </c>
      <c r="C29" s="226">
        <v>-3.2741809263825417E-11</v>
      </c>
      <c r="D29" s="226">
        <v>212466.93999999983</v>
      </c>
      <c r="F29" s="721">
        <v>2031821.35</v>
      </c>
      <c r="G29" s="252">
        <v>212466.93999999983</v>
      </c>
      <c r="I29" s="250">
        <v>2031821.3472199985</v>
      </c>
      <c r="J29" s="558">
        <v>0.9999999986317687</v>
      </c>
    </row>
    <row r="30" spans="2:9" ht="12.75">
      <c r="B30" s="206" t="s">
        <v>304</v>
      </c>
      <c r="C30" s="224"/>
      <c r="D30" s="224">
        <v>212466.93999999983</v>
      </c>
      <c r="F30" s="719">
        <v>2031821.35</v>
      </c>
      <c r="G30" s="228">
        <v>212466.93999999983</v>
      </c>
      <c r="I30" s="553">
        <v>2031821.3472199985</v>
      </c>
    </row>
    <row r="31" spans="2:9" ht="13.5" thickBot="1">
      <c r="B31" s="209" t="s">
        <v>249</v>
      </c>
      <c r="C31" s="225">
        <v>-3.2741809263825417E-11</v>
      </c>
      <c r="D31" s="225"/>
      <c r="F31" s="720">
        <v>-3.2741809263825417E-11</v>
      </c>
      <c r="G31" s="253">
        <v>-3.423801031457222E-12</v>
      </c>
      <c r="I31" s="554">
        <v>-3.2741809263825417E-11</v>
      </c>
    </row>
    <row r="32" spans="2:10" ht="13.5" thickBot="1">
      <c r="B32" s="208" t="s">
        <v>14</v>
      </c>
      <c r="C32" s="226">
        <v>2.1464074961841106E-10</v>
      </c>
      <c r="D32" s="226">
        <v>137915.6500000001</v>
      </c>
      <c r="F32" s="721">
        <v>1318887.3600000003</v>
      </c>
      <c r="G32" s="252">
        <v>137915.65000000014</v>
      </c>
      <c r="I32" s="250">
        <v>1318887.3609500013</v>
      </c>
      <c r="J32" s="558">
        <v>1.000000000720305</v>
      </c>
    </row>
    <row r="33" spans="2:9" ht="12.75">
      <c r="B33" s="206" t="s">
        <v>304</v>
      </c>
      <c r="C33" s="224"/>
      <c r="D33" s="224">
        <v>137915.6500000001</v>
      </c>
      <c r="F33" s="719">
        <v>1318887.36</v>
      </c>
      <c r="G33" s="228">
        <v>137915.6500000001</v>
      </c>
      <c r="I33" s="553">
        <v>1318887.360950001</v>
      </c>
    </row>
    <row r="34" spans="2:9" ht="13.5" thickBot="1">
      <c r="B34" s="209" t="s">
        <v>249</v>
      </c>
      <c r="C34" s="225">
        <v>2.1464074961841106E-10</v>
      </c>
      <c r="D34" s="225"/>
      <c r="F34" s="720">
        <v>2.1464074961841106E-10</v>
      </c>
      <c r="G34" s="253">
        <v>2.2444917872886232E-11</v>
      </c>
      <c r="I34" s="554">
        <v>2.1464074961841106E-10</v>
      </c>
    </row>
    <row r="35" spans="2:10" ht="13.5" thickBot="1">
      <c r="B35" s="208" t="s">
        <v>13</v>
      </c>
      <c r="C35" s="226">
        <v>4051109.5799999963</v>
      </c>
      <c r="D35" s="226">
        <v>511607.5099999998</v>
      </c>
      <c r="F35" s="1020">
        <v>8943612.199999996</v>
      </c>
      <c r="G35" s="1021">
        <v>935230.8060368078</v>
      </c>
      <c r="I35" s="250">
        <v>4892502.618129998</v>
      </c>
      <c r="J35" s="558">
        <v>0.5470387700989541</v>
      </c>
    </row>
    <row r="36" spans="2:9" ht="12.75">
      <c r="B36" s="206" t="s">
        <v>304</v>
      </c>
      <c r="C36" s="224"/>
      <c r="D36" s="224">
        <v>511607.5099999998</v>
      </c>
      <c r="F36" s="719">
        <v>4892502.62</v>
      </c>
      <c r="G36" s="228">
        <v>511607.5099999998</v>
      </c>
      <c r="I36" s="553">
        <v>4892502.618129998</v>
      </c>
    </row>
    <row r="37" spans="2:9" ht="12.75">
      <c r="B37" s="206" t="s">
        <v>482</v>
      </c>
      <c r="C37" s="288">
        <v>4051109.5799999963</v>
      </c>
      <c r="D37" s="288"/>
      <c r="F37" s="719">
        <v>4051109.5799999963</v>
      </c>
      <c r="G37" s="228">
        <v>423623.2960368081</v>
      </c>
      <c r="I37" s="557"/>
    </row>
    <row r="38" spans="2:9" ht="13.5" thickBot="1">
      <c r="B38" s="209" t="s">
        <v>249</v>
      </c>
      <c r="C38" s="225">
        <v>0</v>
      </c>
      <c r="D38" s="225"/>
      <c r="F38" s="720">
        <v>0</v>
      </c>
      <c r="G38" s="253">
        <v>0</v>
      </c>
      <c r="I38" s="554">
        <v>0</v>
      </c>
    </row>
    <row r="39" spans="2:10" ht="13.5" thickBot="1">
      <c r="B39" s="208" t="s">
        <v>9</v>
      </c>
      <c r="C39" s="226">
        <v>3.346940502524376E-10</v>
      </c>
      <c r="D39" s="226">
        <v>0</v>
      </c>
      <c r="F39" s="721">
        <v>3.346940502524376E-10</v>
      </c>
      <c r="G39" s="252">
        <v>3.499885498822938E-11</v>
      </c>
      <c r="I39" s="250">
        <v>3.346940502524376E-10</v>
      </c>
      <c r="J39" s="558">
        <v>1</v>
      </c>
    </row>
    <row r="40" spans="2:9" ht="13.5" thickBot="1">
      <c r="B40" s="209" t="s">
        <v>249</v>
      </c>
      <c r="C40" s="225">
        <v>3.346940502524376E-10</v>
      </c>
      <c r="D40" s="225"/>
      <c r="F40" s="720">
        <v>3.346940502524376E-10</v>
      </c>
      <c r="G40" s="253">
        <v>3.499885498822938E-11</v>
      </c>
      <c r="I40" s="554">
        <v>3.346940502524376E-10</v>
      </c>
    </row>
    <row r="41" spans="2:10" ht="13.5" thickBot="1">
      <c r="B41" s="210" t="s">
        <v>8</v>
      </c>
      <c r="C41" s="226">
        <v>7466035.230000003</v>
      </c>
      <c r="D41" s="226">
        <v>0</v>
      </c>
      <c r="F41" s="721">
        <v>7466035.230000003</v>
      </c>
      <c r="G41" s="252">
        <v>780721.0321028968</v>
      </c>
      <c r="I41" s="250">
        <v>7466035.230000003</v>
      </c>
      <c r="J41" s="558">
        <v>1</v>
      </c>
    </row>
    <row r="42" spans="2:9" ht="12.75">
      <c r="B42" s="206" t="s">
        <v>98</v>
      </c>
      <c r="C42" s="224">
        <v>7466035.23</v>
      </c>
      <c r="D42" s="224"/>
      <c r="F42" s="726">
        <v>7466035.23</v>
      </c>
      <c r="G42" s="228">
        <v>780721.0321028966</v>
      </c>
      <c r="I42" s="553">
        <v>7466035.23</v>
      </c>
    </row>
    <row r="43" spans="2:9" ht="12.75">
      <c r="B43" s="287" t="s">
        <v>249</v>
      </c>
      <c r="C43" s="288">
        <v>2.5029294192790985E-09</v>
      </c>
      <c r="D43" s="288"/>
      <c r="F43" s="723">
        <v>2.5029294192790985E-09</v>
      </c>
      <c r="G43" s="292">
        <v>2.617305677380632E-10</v>
      </c>
      <c r="I43" s="557">
        <v>2.5029294192790985E-09</v>
      </c>
    </row>
    <row r="44" spans="2:9" ht="13.5" thickBot="1">
      <c r="B44" s="291" t="s">
        <v>484</v>
      </c>
      <c r="C44" s="225">
        <v>0</v>
      </c>
      <c r="D44" s="225"/>
      <c r="F44" s="720">
        <v>0</v>
      </c>
      <c r="G44" s="253">
        <v>0</v>
      </c>
      <c r="I44" s="554"/>
    </row>
    <row r="45" spans="2:10" ht="13.5" thickBot="1">
      <c r="B45" s="210" t="s">
        <v>3</v>
      </c>
      <c r="C45" s="226">
        <v>11564648.83</v>
      </c>
      <c r="D45" s="226">
        <v>477270.43000000087</v>
      </c>
      <c r="F45" s="721">
        <v>16128785.95</v>
      </c>
      <c r="G45" s="252">
        <v>1686582.2390557365</v>
      </c>
      <c r="I45" s="250">
        <v>4564137.122090009</v>
      </c>
      <c r="J45" s="558">
        <v>0.2829808229980267</v>
      </c>
    </row>
    <row r="46" spans="2:9" ht="12.75">
      <c r="B46" s="205" t="s">
        <v>255</v>
      </c>
      <c r="C46" s="224">
        <v>2272942.6300000018</v>
      </c>
      <c r="D46" s="224"/>
      <c r="F46" s="719">
        <v>2272942.6300000018</v>
      </c>
      <c r="G46" s="228">
        <v>237680.9191676254</v>
      </c>
      <c r="I46" s="553"/>
    </row>
    <row r="47" spans="2:9" ht="12.75">
      <c r="B47" s="206" t="s">
        <v>304</v>
      </c>
      <c r="C47" s="224"/>
      <c r="D47" s="224">
        <v>477270.43000000087</v>
      </c>
      <c r="F47" s="719">
        <v>4564137.12</v>
      </c>
      <c r="G47" s="228">
        <v>477270.43000000087</v>
      </c>
      <c r="I47" s="553">
        <v>4564137.122090008</v>
      </c>
    </row>
    <row r="48" spans="2:9" ht="12.75">
      <c r="B48" s="287" t="s">
        <v>341</v>
      </c>
      <c r="C48" s="288">
        <v>0</v>
      </c>
      <c r="D48" s="288"/>
      <c r="F48" s="719">
        <v>0</v>
      </c>
      <c r="G48" s="228">
        <v>0</v>
      </c>
      <c r="I48" s="553"/>
    </row>
    <row r="49" spans="2:9" ht="12.75">
      <c r="B49" s="287" t="s">
        <v>249</v>
      </c>
      <c r="C49" s="288">
        <v>1.367880031466484E-09</v>
      </c>
      <c r="D49" s="288"/>
      <c r="F49" s="719">
        <v>1.367880031466484E-09</v>
      </c>
      <c r="G49" s="228">
        <v>1.4303879864754616E-10</v>
      </c>
      <c r="I49" s="557">
        <v>1.367880031466484E-09</v>
      </c>
    </row>
    <row r="50" spans="2:9" ht="12.75">
      <c r="B50" s="287" t="s">
        <v>484</v>
      </c>
      <c r="C50" s="288">
        <v>6864656.58</v>
      </c>
      <c r="D50" s="288"/>
      <c r="F50" s="719">
        <v>6864656.58</v>
      </c>
      <c r="G50" s="228">
        <v>717835.0496706055</v>
      </c>
      <c r="I50" s="557"/>
    </row>
    <row r="51" spans="2:9" ht="13.5" thickBot="1">
      <c r="B51" s="436" t="s">
        <v>495</v>
      </c>
      <c r="C51" s="225">
        <v>2427049.619999997</v>
      </c>
      <c r="D51" s="225"/>
      <c r="F51" s="720">
        <v>2427049.619999997</v>
      </c>
      <c r="G51" s="253">
        <v>253795.84021750462</v>
      </c>
      <c r="I51" s="554"/>
    </row>
    <row r="52" spans="2:10" ht="13.5" thickBot="1">
      <c r="B52" s="210" t="s">
        <v>5</v>
      </c>
      <c r="C52" s="226">
        <v>-1.6152625903487206E-09</v>
      </c>
      <c r="D52" s="226">
        <v>0</v>
      </c>
      <c r="F52" s="721">
        <v>-1.6152625903487206E-09</v>
      </c>
      <c r="G52" s="252">
        <v>-1.6890751755188963E-10</v>
      </c>
      <c r="I52" s="250">
        <v>-1.6152625903487206E-09</v>
      </c>
      <c r="J52" s="558">
        <v>1</v>
      </c>
    </row>
    <row r="53" spans="2:9" ht="13.5" thickBot="1">
      <c r="B53" s="209" t="s">
        <v>249</v>
      </c>
      <c r="C53" s="225">
        <v>-1.6152625903487206E-09</v>
      </c>
      <c r="D53" s="225"/>
      <c r="F53" s="720">
        <v>-1.6152625903487206E-09</v>
      </c>
      <c r="G53" s="253">
        <v>-1.6890751755188963E-10</v>
      </c>
      <c r="I53" s="554">
        <v>-1.6152625903487206E-09</v>
      </c>
    </row>
    <row r="54" spans="2:10" ht="13.5" thickBot="1">
      <c r="B54" s="210" t="s">
        <v>7</v>
      </c>
      <c r="C54" s="226">
        <v>-8.87666828930378E-10</v>
      </c>
      <c r="D54" s="226">
        <v>0</v>
      </c>
      <c r="F54" s="721">
        <v>-8.87666828930378E-10</v>
      </c>
      <c r="G54" s="252">
        <v>-9.282305018617358E-11</v>
      </c>
      <c r="I54" s="250">
        <v>-8.87666828930378E-10</v>
      </c>
      <c r="J54" s="558">
        <v>1</v>
      </c>
    </row>
    <row r="55" spans="2:9" ht="12.75">
      <c r="B55" s="205" t="s">
        <v>248</v>
      </c>
      <c r="C55" s="224"/>
      <c r="D55" s="224">
        <v>0</v>
      </c>
      <c r="F55" s="719">
        <v>0</v>
      </c>
      <c r="G55" s="228">
        <v>0</v>
      </c>
      <c r="I55" s="553">
        <v>0</v>
      </c>
    </row>
    <row r="56" spans="2:9" ht="12.75">
      <c r="B56" s="205" t="s">
        <v>249</v>
      </c>
      <c r="C56" s="288">
        <v>-8.87666828930378E-10</v>
      </c>
      <c r="D56" s="288"/>
      <c r="F56" s="719">
        <v>-8.87666828930378E-10</v>
      </c>
      <c r="G56" s="228">
        <v>-9.282305018617358E-11</v>
      </c>
      <c r="I56" s="553">
        <v>-8.87666828930378E-10</v>
      </c>
    </row>
    <row r="57" spans="2:9" ht="13.5" thickBot="1">
      <c r="B57" s="411" t="s">
        <v>341</v>
      </c>
      <c r="C57" s="225"/>
      <c r="D57" s="225"/>
      <c r="F57" s="720">
        <v>0</v>
      </c>
      <c r="G57" s="253">
        <v>0</v>
      </c>
      <c r="I57" s="554">
        <v>0</v>
      </c>
    </row>
    <row r="58" spans="2:10" ht="13.5" thickBot="1">
      <c r="B58" s="210" t="s">
        <v>93</v>
      </c>
      <c r="C58" s="526">
        <v>-3.2014213502407074E-10</v>
      </c>
      <c r="D58" s="227">
        <v>0</v>
      </c>
      <c r="F58" s="724">
        <v>-3.2014213502407074E-10</v>
      </c>
      <c r="G58" s="412">
        <v>-3.347716564091506E-11</v>
      </c>
      <c r="I58" s="556">
        <v>0</v>
      </c>
      <c r="J58" s="558">
        <v>0</v>
      </c>
    </row>
    <row r="59" spans="2:9" ht="13.5" thickBot="1">
      <c r="B59" s="411" t="s">
        <v>341</v>
      </c>
      <c r="C59" s="225">
        <v>-3.2014213502407074E-10</v>
      </c>
      <c r="D59" s="225"/>
      <c r="F59" s="720">
        <v>-3.2014213502407074E-10</v>
      </c>
      <c r="G59" s="253">
        <v>-3.347716564091506E-11</v>
      </c>
      <c r="I59" s="554"/>
    </row>
    <row r="60" spans="2:10" ht="13.5" thickBot="1">
      <c r="B60" s="210" t="s">
        <v>12</v>
      </c>
      <c r="C60" s="226">
        <v>4495807.3500000015</v>
      </c>
      <c r="D60" s="226">
        <v>763285.4499999991</v>
      </c>
      <c r="F60" s="721">
        <v>11795106.110000001</v>
      </c>
      <c r="G60" s="252">
        <v>1233410.656525148</v>
      </c>
      <c r="I60" s="596">
        <v>7299298.758349991</v>
      </c>
      <c r="J60" s="558">
        <v>0.6188412965748208</v>
      </c>
    </row>
    <row r="61" spans="2:11" ht="12.75">
      <c r="B61" s="206" t="s">
        <v>304</v>
      </c>
      <c r="C61" s="224"/>
      <c r="D61" s="224">
        <v>763285.4499999991</v>
      </c>
      <c r="F61" s="719">
        <v>7299298.76</v>
      </c>
      <c r="G61" s="228">
        <v>763285.4499999991</v>
      </c>
      <c r="I61" s="553">
        <v>7299298.758349992</v>
      </c>
      <c r="K61" s="528"/>
    </row>
    <row r="62" spans="2:11" ht="12.75">
      <c r="B62" s="287" t="s">
        <v>249</v>
      </c>
      <c r="C62" s="288">
        <v>-1.1496013030409813E-09</v>
      </c>
      <c r="D62" s="288"/>
      <c r="F62" s="723">
        <v>-1.1496013030409813E-09</v>
      </c>
      <c r="G62" s="292">
        <v>-1.2021345843783136E-10</v>
      </c>
      <c r="I62" s="553">
        <v>-1.1496013030409813E-09</v>
      </c>
      <c r="K62" s="528"/>
    </row>
    <row r="63" spans="2:11" ht="12.75">
      <c r="B63" s="206" t="s">
        <v>340</v>
      </c>
      <c r="C63" s="224">
        <v>970669.6999999995</v>
      </c>
      <c r="D63" s="224"/>
      <c r="F63" s="719">
        <v>970669.6999999995</v>
      </c>
      <c r="G63" s="228">
        <v>101502.63515633164</v>
      </c>
      <c r="I63" s="553"/>
      <c r="K63" s="528"/>
    </row>
    <row r="64" spans="2:9" ht="13.5" thickBot="1">
      <c r="B64" s="413" t="s">
        <v>341</v>
      </c>
      <c r="C64" s="414">
        <v>3525137.6500000027</v>
      </c>
      <c r="D64" s="414"/>
      <c r="F64" s="722">
        <v>3525137.6500000027</v>
      </c>
      <c r="G64" s="415">
        <v>368622.5713688176</v>
      </c>
      <c r="I64" s="554"/>
    </row>
    <row r="65" spans="2:10" ht="13.5" thickBot="1">
      <c r="B65" s="210" t="s">
        <v>4</v>
      </c>
      <c r="C65" s="226">
        <v>-1.469743438065052E-09</v>
      </c>
      <c r="D65" s="226">
        <v>572311.930000001</v>
      </c>
      <c r="F65" s="721">
        <v>5473018.989999998</v>
      </c>
      <c r="G65" s="252">
        <v>572311.9300000007</v>
      </c>
      <c r="I65" s="250">
        <v>5473018.986590009</v>
      </c>
      <c r="J65" s="558">
        <v>0.9999999993769455</v>
      </c>
    </row>
    <row r="66" spans="2:9" ht="12.75">
      <c r="B66" s="206" t="s">
        <v>304</v>
      </c>
      <c r="C66" s="224"/>
      <c r="D66" s="224">
        <v>572311.930000001</v>
      </c>
      <c r="F66" s="719">
        <v>5473018.99</v>
      </c>
      <c r="G66" s="228">
        <v>572311.930000001</v>
      </c>
      <c r="I66" s="553">
        <v>5473018.98659001</v>
      </c>
    </row>
    <row r="67" spans="2:9" ht="12.75">
      <c r="B67" s="206" t="s">
        <v>249</v>
      </c>
      <c r="C67" s="224">
        <v>-8.294591680169106E-10</v>
      </c>
      <c r="D67" s="224"/>
      <c r="F67" s="719">
        <v>-8.294591680169106E-10</v>
      </c>
      <c r="G67" s="228">
        <v>-8.673629279691629E-11</v>
      </c>
      <c r="I67" s="553">
        <v>-8.294591680169106E-10</v>
      </c>
    </row>
    <row r="68" spans="2:9" ht="13.5" thickBot="1">
      <c r="B68" s="209" t="s">
        <v>341</v>
      </c>
      <c r="C68" s="225">
        <v>-6.402842700481415E-10</v>
      </c>
      <c r="D68" s="225"/>
      <c r="F68" s="720">
        <v>-6.402842700481415E-10</v>
      </c>
      <c r="G68" s="253">
        <v>-6.695433128183013E-11</v>
      </c>
      <c r="I68" s="554"/>
    </row>
    <row r="69" spans="2:10" ht="13.5" thickBot="1">
      <c r="B69" s="210" t="s">
        <v>10</v>
      </c>
      <c r="C69" s="226">
        <v>441077.86999999883</v>
      </c>
      <c r="D69" s="226">
        <v>174341.41000000032</v>
      </c>
      <c r="F69" s="721">
        <v>2108304.7699999986</v>
      </c>
      <c r="G69" s="252">
        <v>220464.7886468683</v>
      </c>
      <c r="I69" s="250">
        <v>1667226.9038300035</v>
      </c>
      <c r="J69" s="558">
        <v>0.7907902726179405</v>
      </c>
    </row>
    <row r="70" spans="2:9" ht="12.75">
      <c r="B70" s="206" t="s">
        <v>304</v>
      </c>
      <c r="C70" s="224"/>
      <c r="D70" s="224">
        <v>174341.41000000032</v>
      </c>
      <c r="F70" s="719">
        <v>1667226.9</v>
      </c>
      <c r="G70" s="228">
        <v>174341.41000000032</v>
      </c>
      <c r="I70" s="553">
        <v>1667226.9038300032</v>
      </c>
    </row>
    <row r="71" spans="2:9" ht="12.75">
      <c r="B71" s="287" t="s">
        <v>249</v>
      </c>
      <c r="C71" s="288">
        <v>1.382431946694851E-10</v>
      </c>
      <c r="D71" s="288"/>
      <c r="F71" s="723">
        <v>1.382431946694851E-10</v>
      </c>
      <c r="G71" s="292">
        <v>1.4456048799486049E-11</v>
      </c>
      <c r="I71" s="557">
        <v>1.382431946694851E-10</v>
      </c>
    </row>
    <row r="72" spans="2:9" ht="12.75">
      <c r="B72" s="206" t="s">
        <v>341</v>
      </c>
      <c r="C72" s="224">
        <v>441077.8699999987</v>
      </c>
      <c r="D72" s="224"/>
      <c r="F72" s="723">
        <v>441077.8699999987</v>
      </c>
      <c r="G72" s="292">
        <v>46123.378646868</v>
      </c>
      <c r="I72" s="557"/>
    </row>
    <row r="73" spans="2:9" ht="13.5" thickBot="1">
      <c r="B73" s="209" t="s">
        <v>254</v>
      </c>
      <c r="C73" s="225">
        <v>0</v>
      </c>
      <c r="D73" s="225"/>
      <c r="F73" s="720">
        <v>0</v>
      </c>
      <c r="G73" s="253">
        <v>0</v>
      </c>
      <c r="I73" s="554">
        <v>0</v>
      </c>
    </row>
    <row r="74" spans="2:10" ht="13.5" thickBot="1">
      <c r="B74" s="210" t="s">
        <v>11</v>
      </c>
      <c r="C74" s="226">
        <v>463963.4200000001</v>
      </c>
      <c r="D74" s="226">
        <v>2127587.6899999967</v>
      </c>
      <c r="F74" s="721">
        <v>20810084.5</v>
      </c>
      <c r="G74" s="252">
        <v>2176104.203646342</v>
      </c>
      <c r="I74" s="250">
        <v>20810084.499469973</v>
      </c>
      <c r="J74" s="558">
        <v>0.9999999999745303</v>
      </c>
    </row>
    <row r="75" spans="2:9" ht="12.75">
      <c r="B75" s="206" t="s">
        <v>98</v>
      </c>
      <c r="C75" s="224">
        <v>463963.42</v>
      </c>
      <c r="D75" s="224"/>
      <c r="F75" s="719">
        <v>463963.42</v>
      </c>
      <c r="G75" s="228">
        <v>48516.51364634529</v>
      </c>
      <c r="I75" s="553">
        <v>463963.42</v>
      </c>
    </row>
    <row r="76" spans="2:9" ht="12.75">
      <c r="B76" s="206" t="s">
        <v>304</v>
      </c>
      <c r="C76" s="224"/>
      <c r="D76" s="224">
        <v>2127587.6899999967</v>
      </c>
      <c r="F76" s="719">
        <v>20346121.08</v>
      </c>
      <c r="G76" s="228">
        <v>2127587.6899999967</v>
      </c>
      <c r="I76" s="553">
        <v>20346121.07946997</v>
      </c>
    </row>
    <row r="77" spans="2:9" ht="13.5" thickBot="1">
      <c r="B77" s="209" t="s">
        <v>249</v>
      </c>
      <c r="C77" s="225">
        <v>1.1641532182693481E-10</v>
      </c>
      <c r="D77" s="225"/>
      <c r="F77" s="720">
        <v>1.1641532182693481E-10</v>
      </c>
      <c r="G77" s="253">
        <v>1.2173514778514567E-11</v>
      </c>
      <c r="I77" s="554">
        <v>1.1641532182693481E-10</v>
      </c>
    </row>
    <row r="78" spans="2:10" ht="13.5" thickBot="1">
      <c r="B78" s="165" t="s">
        <v>6</v>
      </c>
      <c r="C78" s="226">
        <v>609832</v>
      </c>
      <c r="D78" s="226">
        <v>0</v>
      </c>
      <c r="F78" s="721">
        <v>609832</v>
      </c>
      <c r="G78" s="252">
        <v>63769.94666945518</v>
      </c>
      <c r="I78" s="250">
        <v>609832</v>
      </c>
      <c r="J78" s="558">
        <v>1</v>
      </c>
    </row>
    <row r="79" spans="2:9" ht="12.75">
      <c r="B79" s="206" t="s">
        <v>249</v>
      </c>
      <c r="C79" s="224">
        <v>-5.4569682106375694E-11</v>
      </c>
      <c r="D79" s="224"/>
      <c r="F79" s="719">
        <v>-5.4569682106375694E-11</v>
      </c>
      <c r="G79" s="228">
        <v>-5.706335052428704E-12</v>
      </c>
      <c r="I79" s="553">
        <v>-5.4569682106375694E-11</v>
      </c>
    </row>
    <row r="80" spans="2:9" ht="13.5" thickBot="1">
      <c r="B80" s="206" t="s">
        <v>330</v>
      </c>
      <c r="C80" s="224">
        <v>609832</v>
      </c>
      <c r="D80" s="225"/>
      <c r="F80" s="719">
        <v>609832</v>
      </c>
      <c r="G80" s="228">
        <v>63769.94666945519</v>
      </c>
      <c r="I80" s="553">
        <v>609832</v>
      </c>
    </row>
    <row r="81" spans="2:10" ht="13.5" thickBot="1">
      <c r="B81" s="254" t="s">
        <v>280</v>
      </c>
      <c r="C81" s="255">
        <v>51771690.230000004</v>
      </c>
      <c r="D81" s="256">
        <v>9876305.039999988</v>
      </c>
      <c r="E81" s="1"/>
      <c r="F81" s="725">
        <v>146218795.33999997</v>
      </c>
      <c r="G81" s="256">
        <v>15290054.933338895</v>
      </c>
      <c r="I81" s="272">
        <v>116923419.4275199</v>
      </c>
      <c r="J81" s="558">
        <v>0.799646988990984</v>
      </c>
    </row>
    <row r="82" ht="12.75">
      <c r="C82" s="25"/>
    </row>
    <row r="83" spans="3:12" ht="12.75">
      <c r="C83" s="527">
        <v>0</v>
      </c>
      <c r="D83" s="527">
        <v>0</v>
      </c>
      <c r="F83" s="527">
        <v>0</v>
      </c>
      <c r="G83" s="527">
        <v>-0.01666109263896942</v>
      </c>
      <c r="I83" s="527">
        <v>-0.012480095028877258</v>
      </c>
      <c r="J83" s="173"/>
      <c r="K83" s="173"/>
      <c r="L83" s="173"/>
    </row>
    <row r="84" spans="3:7" ht="12.75">
      <c r="C84" s="25"/>
      <c r="D84" s="25"/>
      <c r="E84" s="301"/>
      <c r="F84" s="528"/>
      <c r="G84" s="528"/>
    </row>
    <row r="85" spans="3:9" ht="12.75">
      <c r="C85" s="25"/>
      <c r="F85" s="528"/>
      <c r="G85" s="528"/>
      <c r="I85" s="25"/>
    </row>
    <row r="86" ht="12.75">
      <c r="I86" s="25"/>
    </row>
  </sheetData>
  <sheetProtection/>
  <mergeCells count="5">
    <mergeCell ref="J7:J8"/>
    <mergeCell ref="B7:B8"/>
    <mergeCell ref="C7:D7"/>
    <mergeCell ref="F7:G7"/>
    <mergeCell ref="I7:I8"/>
  </mergeCells>
  <printOptions horizontalCentered="1"/>
  <pageMargins left="0" right="0" top="0" bottom="0.3937007874015748" header="0" footer="0.1968503937007874"/>
  <pageSetup firstPageNumber="12" useFirstPageNumber="1" horizontalDpi="600" verticalDpi="600" orientation="portrait" paperSize="9" scale="73" r:id="rId2"/>
  <headerFooter alignWithMargins="0">
    <oddFooter>&amp;CPagina Nº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zoomScalePageLayoutView="0" workbookViewId="0" topLeftCell="A18">
      <selection activeCell="H16" sqref="H16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6" t="s">
        <v>212</v>
      </c>
    </row>
    <row r="2" spans="1:7" ht="18" customHeight="1">
      <c r="A2" s="37"/>
      <c r="F2" s="1"/>
      <c r="G2" s="36" t="s">
        <v>320</v>
      </c>
    </row>
    <row r="3" spans="1:7" ht="18" customHeight="1">
      <c r="A3" s="37"/>
      <c r="F3" s="1"/>
      <c r="G3" s="36" t="s">
        <v>211</v>
      </c>
    </row>
    <row r="4" spans="1:13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6" t="s">
        <v>209</v>
      </c>
    </row>
    <row r="5" spans="1:7" ht="12.75">
      <c r="A5" s="28"/>
      <c r="F5" s="29"/>
      <c r="G5" s="246" t="s">
        <v>513</v>
      </c>
    </row>
    <row r="6" ht="12.75">
      <c r="A6" s="162"/>
    </row>
    <row r="7" spans="6:9" ht="13.5" thickBot="1">
      <c r="F7" s="163"/>
      <c r="H7" s="163" t="s">
        <v>301</v>
      </c>
      <c r="I7" s="294">
        <v>9.563</v>
      </c>
    </row>
    <row r="8" spans="4:11" ht="13.5" thickBot="1">
      <c r="D8" s="1131" t="s">
        <v>281</v>
      </c>
      <c r="E8" s="1133" t="s">
        <v>282</v>
      </c>
      <c r="F8" s="1134"/>
      <c r="H8" s="1133" t="s">
        <v>283</v>
      </c>
      <c r="I8" s="1134"/>
      <c r="K8" s="299" t="s">
        <v>325</v>
      </c>
    </row>
    <row r="9" spans="4:11" ht="13.5" thickBot="1">
      <c r="D9" s="1132"/>
      <c r="E9" s="212" t="s">
        <v>284</v>
      </c>
      <c r="F9" s="211" t="s">
        <v>285</v>
      </c>
      <c r="H9" s="164" t="s">
        <v>286</v>
      </c>
      <c r="I9" s="204" t="s">
        <v>287</v>
      </c>
      <c r="K9" s="300" t="s">
        <v>326</v>
      </c>
    </row>
    <row r="10" spans="4:11" ht="12.75">
      <c r="D10" s="207" t="s">
        <v>1</v>
      </c>
      <c r="E10" s="223">
        <v>9356883.74</v>
      </c>
      <c r="F10" s="223">
        <v>1065626.2699999928</v>
      </c>
      <c r="H10" s="249">
        <v>19547467.759999998</v>
      </c>
      <c r="I10" s="251">
        <v>2044072.7554125201</v>
      </c>
      <c r="K10" s="314">
        <v>0.1336864232551292</v>
      </c>
    </row>
    <row r="11" spans="4:11" ht="12.75">
      <c r="D11" s="295" t="s">
        <v>36</v>
      </c>
      <c r="E11" s="296">
        <v>-1.0186340659856796E-09</v>
      </c>
      <c r="F11" s="296">
        <v>644946.1199999998</v>
      </c>
      <c r="H11" s="297">
        <v>6167619.749999999</v>
      </c>
      <c r="I11" s="298">
        <v>644946.1199999996</v>
      </c>
      <c r="K11" s="315">
        <v>0.04218075885350416</v>
      </c>
    </row>
    <row r="12" spans="4:11" ht="12.75">
      <c r="D12" s="208" t="s">
        <v>37</v>
      </c>
      <c r="E12" s="226">
        <v>10252865.519999998</v>
      </c>
      <c r="F12" s="226">
        <v>1014649.8900000008</v>
      </c>
      <c r="H12" s="250">
        <v>19955962.419999998</v>
      </c>
      <c r="I12" s="252">
        <v>2086788.9175018305</v>
      </c>
      <c r="K12" s="315">
        <v>0.13648014520547816</v>
      </c>
    </row>
    <row r="13" spans="4:11" ht="12.75">
      <c r="D13" s="208" t="s">
        <v>19</v>
      </c>
      <c r="E13" s="226">
        <v>3069466.690000003</v>
      </c>
      <c r="F13" s="226">
        <v>2174295.749999996</v>
      </c>
      <c r="H13" s="250">
        <v>23862256.950000003</v>
      </c>
      <c r="I13" s="252">
        <v>2495268.9477412906</v>
      </c>
      <c r="K13" s="315">
        <v>0.16319555152810672</v>
      </c>
    </row>
    <row r="14" spans="4:11" ht="12.75">
      <c r="D14" s="208" t="s">
        <v>15</v>
      </c>
      <c r="E14" s="226">
        <v>-3.2741809263825417E-11</v>
      </c>
      <c r="F14" s="226">
        <v>212466.93999999983</v>
      </c>
      <c r="H14" s="250">
        <v>2031821.35</v>
      </c>
      <c r="I14" s="252">
        <v>212466.93999999983</v>
      </c>
      <c r="K14" s="315">
        <v>0.013895760409384174</v>
      </c>
    </row>
    <row r="15" spans="4:11" ht="12.75">
      <c r="D15" s="208" t="s">
        <v>14</v>
      </c>
      <c r="E15" s="226">
        <v>2.1464074961841106E-10</v>
      </c>
      <c r="F15" s="226">
        <v>137915.6500000001</v>
      </c>
      <c r="H15" s="250">
        <v>1318887.3600000003</v>
      </c>
      <c r="I15" s="252">
        <v>137915.65000000014</v>
      </c>
      <c r="K15" s="315">
        <v>0.009019957783100222</v>
      </c>
    </row>
    <row r="16" spans="4:11" ht="12.75">
      <c r="D16" s="208" t="s">
        <v>13</v>
      </c>
      <c r="E16" s="226">
        <v>4051109.5799999963</v>
      </c>
      <c r="F16" s="226">
        <v>511607.5099999998</v>
      </c>
      <c r="H16" s="250">
        <v>8943612.199999996</v>
      </c>
      <c r="I16" s="252">
        <v>935230.8060368078</v>
      </c>
      <c r="K16" s="315">
        <v>0.06116595460998654</v>
      </c>
    </row>
    <row r="17" spans="4:11" ht="12.75">
      <c r="D17" s="208" t="s">
        <v>9</v>
      </c>
      <c r="E17" s="226">
        <v>3.346940502524376E-10</v>
      </c>
      <c r="F17" s="226">
        <v>0</v>
      </c>
      <c r="H17" s="250">
        <v>3.346940502524376E-10</v>
      </c>
      <c r="I17" s="252">
        <v>3.499885498822938E-11</v>
      </c>
      <c r="K17" s="315">
        <v>2.2889947185158126E-18</v>
      </c>
    </row>
    <row r="18" spans="4:11" ht="12.75">
      <c r="D18" s="210" t="s">
        <v>8</v>
      </c>
      <c r="E18" s="226">
        <v>7466035.230000003</v>
      </c>
      <c r="F18" s="226">
        <v>0</v>
      </c>
      <c r="H18" s="250">
        <v>7466035.230000003</v>
      </c>
      <c r="I18" s="252">
        <v>780721.0321028968</v>
      </c>
      <c r="K18" s="315">
        <v>0.05106070812084456</v>
      </c>
    </row>
    <row r="19" spans="4:11" ht="12.75">
      <c r="D19" s="210" t="s">
        <v>3</v>
      </c>
      <c r="E19" s="226">
        <v>11564648.83</v>
      </c>
      <c r="F19" s="226">
        <v>477270.43000000087</v>
      </c>
      <c r="H19" s="250">
        <v>16128785.95</v>
      </c>
      <c r="I19" s="252">
        <v>1686582.2390557365</v>
      </c>
      <c r="K19" s="315">
        <v>0.11030583254336528</v>
      </c>
    </row>
    <row r="20" spans="4:11" ht="12.75">
      <c r="D20" s="210" t="s">
        <v>5</v>
      </c>
      <c r="E20" s="226">
        <v>-1.6152625903487206E-09</v>
      </c>
      <c r="F20" s="226">
        <v>0</v>
      </c>
      <c r="H20" s="250">
        <v>-1.6152625903487206E-09</v>
      </c>
      <c r="I20" s="252">
        <v>-1.6890751755188963E-10</v>
      </c>
      <c r="K20" s="315">
        <v>-1.1046887554576314E-17</v>
      </c>
    </row>
    <row r="21" spans="4:11" ht="12.75">
      <c r="D21" s="210" t="s">
        <v>7</v>
      </c>
      <c r="E21" s="226">
        <v>-8.87666828930378E-10</v>
      </c>
      <c r="F21" s="226">
        <v>0</v>
      </c>
      <c r="H21" s="250">
        <v>-8.87666828930378E-10</v>
      </c>
      <c r="I21" s="252">
        <v>-9.282305018617358E-11</v>
      </c>
      <c r="K21" s="315">
        <v>-6.070812079541938E-18</v>
      </c>
    </row>
    <row r="22" spans="4:11" ht="12.75">
      <c r="D22" s="210" t="s">
        <v>93</v>
      </c>
      <c r="E22" s="226">
        <v>-3.2014213502407074E-10</v>
      </c>
      <c r="F22" s="226">
        <v>0</v>
      </c>
      <c r="H22" s="250">
        <v>-3.2014213502407074E-10</v>
      </c>
      <c r="I22" s="252">
        <v>-3.347716564091506E-11</v>
      </c>
      <c r="K22" s="315">
        <v>-2.1894732090151255E-18</v>
      </c>
    </row>
    <row r="23" spans="4:11" ht="12.75">
      <c r="D23" s="210" t="s">
        <v>12</v>
      </c>
      <c r="E23" s="226">
        <v>4495807.3500000015</v>
      </c>
      <c r="F23" s="226">
        <v>763285.4499999991</v>
      </c>
      <c r="H23" s="250">
        <v>11795106.110000001</v>
      </c>
      <c r="I23" s="252">
        <v>1233410.656525148</v>
      </c>
      <c r="K23" s="315">
        <v>0.08066750982272682</v>
      </c>
    </row>
    <row r="24" spans="4:11" ht="12.75">
      <c r="D24" s="210" t="s">
        <v>4</v>
      </c>
      <c r="E24" s="226">
        <v>-1.469743438065052E-09</v>
      </c>
      <c r="F24" s="226">
        <v>572311.930000001</v>
      </c>
      <c r="H24" s="250">
        <v>5473018.989999998</v>
      </c>
      <c r="I24" s="252">
        <v>572311.9300000007</v>
      </c>
      <c r="K24" s="315">
        <v>0.03743033837976047</v>
      </c>
    </row>
    <row r="25" spans="4:11" ht="12.75">
      <c r="D25" s="210" t="s">
        <v>10</v>
      </c>
      <c r="E25" s="226">
        <v>441077.86999999883</v>
      </c>
      <c r="F25" s="226">
        <v>174341.41000000032</v>
      </c>
      <c r="H25" s="250">
        <v>2108304.7699999986</v>
      </c>
      <c r="I25" s="252">
        <v>220464.7886468683</v>
      </c>
      <c r="K25" s="315">
        <v>0.014418835616225305</v>
      </c>
    </row>
    <row r="26" spans="4:11" ht="12.75">
      <c r="D26" s="210" t="s">
        <v>11</v>
      </c>
      <c r="E26" s="226">
        <v>463963.4200000001</v>
      </c>
      <c r="F26" s="226">
        <v>2127587.6899999967</v>
      </c>
      <c r="H26" s="250">
        <v>20810084.5</v>
      </c>
      <c r="I26" s="252">
        <v>2176104.203646342</v>
      </c>
      <c r="K26" s="315">
        <v>0.14232154254079876</v>
      </c>
    </row>
    <row r="27" spans="4:11" ht="13.5" thickBot="1">
      <c r="D27" s="165" t="s">
        <v>6</v>
      </c>
      <c r="E27" s="226">
        <v>609832</v>
      </c>
      <c r="F27" s="226">
        <v>0</v>
      </c>
      <c r="H27" s="250">
        <v>609832</v>
      </c>
      <c r="I27" s="252">
        <v>63769.94666945518</v>
      </c>
      <c r="K27" s="316">
        <v>0.0041706813315895465</v>
      </c>
    </row>
    <row r="28" spans="4:11" ht="13.5" thickBot="1">
      <c r="D28" s="254" t="s">
        <v>280</v>
      </c>
      <c r="E28" s="1001">
        <v>51771690.230000004</v>
      </c>
      <c r="F28" s="1000">
        <v>9876305.039999988</v>
      </c>
      <c r="G28" s="1"/>
      <c r="H28" s="255">
        <v>146218795.33999997</v>
      </c>
      <c r="I28" s="256">
        <v>15290054.933338897</v>
      </c>
      <c r="K28" s="317">
        <v>0.9999999999999999</v>
      </c>
    </row>
    <row r="30" spans="4:14" ht="12.75" hidden="1">
      <c r="D30" s="23"/>
      <c r="E30" s="754">
        <v>0</v>
      </c>
      <c r="F30" s="754">
        <v>0</v>
      </c>
      <c r="G30" s="528"/>
      <c r="H30" s="754">
        <v>0</v>
      </c>
      <c r="I30" s="754">
        <v>-0.016661090776324272</v>
      </c>
      <c r="K30" s="173"/>
      <c r="L30" s="173"/>
      <c r="M30" s="173"/>
      <c r="N30" s="173"/>
    </row>
    <row r="31" spans="5:8" ht="12.75">
      <c r="E31" s="174"/>
      <c r="F31" s="25"/>
      <c r="G31" s="301"/>
      <c r="H31" s="65"/>
    </row>
    <row r="32" spans="5:8" ht="12.75">
      <c r="E32" s="25"/>
      <c r="H32" s="25"/>
    </row>
  </sheetData>
  <sheetProtection/>
  <mergeCells count="3">
    <mergeCell ref="D8:D9"/>
    <mergeCell ref="E8:F8"/>
    <mergeCell ref="H8:I8"/>
  </mergeCells>
  <printOptions/>
  <pageMargins left="0" right="0" top="0" bottom="0" header="0" footer="0.3937007874015748"/>
  <pageSetup firstPageNumber="13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N30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23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11.140625" style="0" bestFit="1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6" t="s">
        <v>212</v>
      </c>
    </row>
    <row r="2" spans="1:6" ht="18" customHeight="1">
      <c r="A2" s="37"/>
      <c r="E2" s="36" t="s">
        <v>321</v>
      </c>
      <c r="F2"/>
    </row>
    <row r="3" spans="1:6" ht="18" customHeight="1">
      <c r="A3" s="37"/>
      <c r="E3" s="36" t="s">
        <v>322</v>
      </c>
      <c r="F3"/>
    </row>
    <row r="4" spans="1:1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6" t="s">
        <v>209</v>
      </c>
    </row>
    <row r="5" spans="1:6" ht="12.75">
      <c r="A5" s="28"/>
      <c r="E5" s="246" t="s">
        <v>513</v>
      </c>
      <c r="F5"/>
    </row>
    <row r="6" ht="12.75">
      <c r="A6" s="162"/>
    </row>
    <row r="8" spans="8:14" ht="12.75" customHeight="1" thickBot="1">
      <c r="H8" s="865"/>
      <c r="I8" s="865"/>
      <c r="J8" s="865"/>
      <c r="K8" s="865"/>
      <c r="L8" s="865"/>
      <c r="M8" s="865"/>
      <c r="N8" s="25"/>
    </row>
    <row r="9" spans="4:13" ht="12.75" customHeight="1">
      <c r="D9" s="281" t="s">
        <v>0</v>
      </c>
      <c r="E9" s="1135" t="s">
        <v>288</v>
      </c>
      <c r="F9" s="1135" t="s">
        <v>280</v>
      </c>
      <c r="G9" s="1135" t="s">
        <v>289</v>
      </c>
      <c r="H9" s="866"/>
      <c r="I9" s="866"/>
      <c r="J9" s="866"/>
      <c r="K9" s="866"/>
      <c r="L9" s="867"/>
      <c r="M9" s="865"/>
    </row>
    <row r="10" spans="4:13" ht="13.5" thickBot="1">
      <c r="D10" s="282"/>
      <c r="E10" s="1136"/>
      <c r="F10" s="1136"/>
      <c r="G10" s="1136"/>
      <c r="H10" s="247" t="s">
        <v>291</v>
      </c>
      <c r="I10" s="247"/>
      <c r="J10" s="247"/>
      <c r="K10" s="869">
        <v>51771690.23</v>
      </c>
      <c r="L10" s="868"/>
      <c r="M10" s="865"/>
    </row>
    <row r="11" spans="4:13" ht="12.75" customHeight="1">
      <c r="D11" s="166" t="s">
        <v>290</v>
      </c>
      <c r="E11" s="283"/>
      <c r="F11" s="258">
        <v>116923419.44</v>
      </c>
      <c r="G11" s="284">
        <v>0.7996469890763362</v>
      </c>
      <c r="H11" s="248" t="s">
        <v>292</v>
      </c>
      <c r="I11" s="247"/>
      <c r="J11" s="247"/>
      <c r="K11" s="869">
        <v>94447105.11</v>
      </c>
      <c r="L11" s="868"/>
      <c r="M11" s="865"/>
    </row>
    <row r="12" spans="4:13" ht="12.75">
      <c r="D12" s="167" t="s">
        <v>291</v>
      </c>
      <c r="E12" s="259">
        <v>22476314.33</v>
      </c>
      <c r="F12" s="259"/>
      <c r="G12" s="285">
        <v>0.19223107259135425</v>
      </c>
      <c r="H12" s="866"/>
      <c r="I12" s="866"/>
      <c r="J12" s="866"/>
      <c r="K12" s="869">
        <v>146218795.34</v>
      </c>
      <c r="L12" s="868"/>
      <c r="M12" s="865"/>
    </row>
    <row r="13" spans="4:14" ht="12.75">
      <c r="D13" s="168" t="s">
        <v>98</v>
      </c>
      <c r="E13" s="260">
        <v>7929998.65</v>
      </c>
      <c r="F13" s="260"/>
      <c r="G13" s="266"/>
      <c r="H13" s="865"/>
      <c r="I13" s="865"/>
      <c r="J13" s="865"/>
      <c r="K13" s="865"/>
      <c r="L13" s="865"/>
      <c r="M13" s="865"/>
      <c r="N13" s="25"/>
    </row>
    <row r="14" spans="4:13" ht="12.75">
      <c r="D14" s="169" t="s">
        <v>101</v>
      </c>
      <c r="E14" s="261">
        <v>3683618.1600000006</v>
      </c>
      <c r="F14" s="261"/>
      <c r="G14" s="267"/>
      <c r="H14" s="865"/>
      <c r="I14" s="865"/>
      <c r="J14" s="865"/>
      <c r="K14" s="865"/>
      <c r="L14" s="865"/>
      <c r="M14" s="865"/>
    </row>
    <row r="15" spans="4:7" ht="12.75">
      <c r="D15" s="169" t="s">
        <v>166</v>
      </c>
      <c r="E15" s="261">
        <v>10252865.519999998</v>
      </c>
      <c r="F15" s="261"/>
      <c r="G15" s="267"/>
    </row>
    <row r="16" spans="4:7" ht="12.75">
      <c r="D16" s="169" t="s">
        <v>249</v>
      </c>
      <c r="E16" s="261">
        <v>4.0381564758718014E-10</v>
      </c>
      <c r="F16" s="261"/>
      <c r="G16" s="267"/>
    </row>
    <row r="17" spans="4:7" ht="13.5" customHeight="1">
      <c r="D17" s="448" t="s">
        <v>348</v>
      </c>
      <c r="E17" s="449">
        <v>609832</v>
      </c>
      <c r="F17" s="262"/>
      <c r="G17" s="268"/>
    </row>
    <row r="18" spans="4:7" ht="12.75">
      <c r="D18" s="445" t="s">
        <v>292</v>
      </c>
      <c r="E18" s="446">
        <v>94447105.11</v>
      </c>
      <c r="F18" s="446"/>
      <c r="G18" s="447">
        <v>0.8077689274086458</v>
      </c>
    </row>
    <row r="19" spans="4:14" ht="12.75">
      <c r="D19" s="168" t="s">
        <v>168</v>
      </c>
      <c r="E19" s="260">
        <v>0</v>
      </c>
      <c r="F19" s="260"/>
      <c r="G19" s="266"/>
      <c r="N19" s="174"/>
    </row>
    <row r="20" spans="4:7" ht="12.75">
      <c r="D20" s="169" t="s">
        <v>165</v>
      </c>
      <c r="E20" s="261">
        <v>94447105.11</v>
      </c>
      <c r="F20" s="261"/>
      <c r="G20" s="267"/>
    </row>
    <row r="21" spans="4:7" ht="12.75">
      <c r="D21" s="171" t="s">
        <v>293</v>
      </c>
      <c r="E21" s="263"/>
      <c r="F21" s="263">
        <v>27022433.269999996</v>
      </c>
      <c r="G21" s="286">
        <v>0.1848082061349583</v>
      </c>
    </row>
    <row r="22" spans="4:7" ht="12.75">
      <c r="D22" s="168" t="s">
        <v>341</v>
      </c>
      <c r="E22" s="260">
        <v>13513841.409999996</v>
      </c>
      <c r="F22" s="260"/>
      <c r="G22" s="266"/>
    </row>
    <row r="23" spans="4:7" ht="12.75">
      <c r="D23" s="169" t="s">
        <v>340</v>
      </c>
      <c r="E23" s="261">
        <v>6643935.2799999975</v>
      </c>
      <c r="F23" s="261"/>
      <c r="G23" s="267"/>
    </row>
    <row r="24" spans="4:7" ht="12.75">
      <c r="D24" s="170" t="s">
        <v>346</v>
      </c>
      <c r="E24" s="262">
        <v>6864656.58</v>
      </c>
      <c r="F24" s="262"/>
      <c r="G24" s="268"/>
    </row>
    <row r="25" spans="4:7" ht="12.75">
      <c r="D25" s="171" t="s">
        <v>271</v>
      </c>
      <c r="E25" s="263"/>
      <c r="F25" s="263">
        <v>2272942.6300000018</v>
      </c>
      <c r="G25" s="286">
        <v>0.015544804788705641</v>
      </c>
    </row>
    <row r="26" spans="4:7" ht="13.5" customHeight="1" thickBot="1">
      <c r="D26" s="172" t="s">
        <v>255</v>
      </c>
      <c r="E26" s="320">
        <v>2272942.6300000018</v>
      </c>
      <c r="F26" s="320"/>
      <c r="G26" s="279"/>
    </row>
    <row r="27" spans="4:7" ht="13.5" thickBot="1">
      <c r="D27" s="1122" t="s">
        <v>280</v>
      </c>
      <c r="E27" s="1124"/>
      <c r="F27" s="255">
        <v>146218795.33999997</v>
      </c>
      <c r="G27" s="529">
        <v>1.0000000000000002</v>
      </c>
    </row>
    <row r="28" ht="12.75">
      <c r="F28"/>
    </row>
    <row r="29" spans="4:12" ht="12.75">
      <c r="D29" s="23"/>
      <c r="I29" s="173"/>
      <c r="J29" s="173"/>
      <c r="K29" s="173"/>
      <c r="L29" s="173"/>
    </row>
    <row r="30" ht="12.75">
      <c r="E30" s="257"/>
    </row>
  </sheetData>
  <sheetProtection/>
  <mergeCells count="4">
    <mergeCell ref="D27:E27"/>
    <mergeCell ref="G9:G10"/>
    <mergeCell ref="F9:F10"/>
    <mergeCell ref="E9:E10"/>
  </mergeCells>
  <printOptions horizontalCentered="1"/>
  <pageMargins left="0" right="0" top="0" bottom="0" header="0" footer="0.3937007874015748"/>
  <pageSetup firstPageNumber="14" useFirstPageNumber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L54"/>
  <sheetViews>
    <sheetView showGridLines="0" tabSelected="1" zoomScalePageLayoutView="0" workbookViewId="0" topLeftCell="A1">
      <selection activeCell="G6" sqref="G6"/>
    </sheetView>
  </sheetViews>
  <sheetFormatPr defaultColWidth="11.421875" defaultRowHeight="12.75"/>
  <cols>
    <col min="1" max="1" width="7.00390625" style="0" customWidth="1"/>
    <col min="2" max="2" width="17.421875" style="0" customWidth="1"/>
    <col min="3" max="3" width="13.28125" style="0" bestFit="1" customWidth="1"/>
    <col min="4" max="4" width="8.28125" style="0" bestFit="1" customWidth="1"/>
    <col min="5" max="5" width="4.7109375" style="0" customWidth="1"/>
    <col min="6" max="6" width="14.28125" style="0" bestFit="1" customWidth="1"/>
    <col min="7" max="7" width="8.00390625" style="0" bestFit="1" customWidth="1"/>
    <col min="8" max="8" width="4.7109375" style="0" customWidth="1"/>
    <col min="9" max="9" width="11.7109375" style="0" customWidth="1"/>
    <col min="10" max="10" width="4.7109375" style="0" customWidth="1"/>
    <col min="11" max="11" width="13.140625" style="0" customWidth="1"/>
    <col min="12" max="12" width="7.00390625" style="0" customWidth="1"/>
  </cols>
  <sheetData>
    <row r="1" spans="1:1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6" t="s">
        <v>212</v>
      </c>
    </row>
    <row r="2" spans="1:10" ht="18" customHeight="1">
      <c r="A2" s="37"/>
      <c r="G2" s="36" t="s">
        <v>453</v>
      </c>
      <c r="J2" s="36"/>
    </row>
    <row r="3" spans="1:10" ht="18" customHeight="1">
      <c r="A3" s="37"/>
      <c r="G3" s="36" t="s">
        <v>454</v>
      </c>
      <c r="J3" s="36"/>
    </row>
    <row r="4" spans="1:1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6" t="s">
        <v>209</v>
      </c>
    </row>
    <row r="5" spans="1:10" ht="12.75">
      <c r="A5" s="28"/>
      <c r="G5" s="246" t="s">
        <v>513</v>
      </c>
      <c r="J5" s="246"/>
    </row>
    <row r="6" ht="12.75">
      <c r="A6" s="162"/>
    </row>
    <row r="7" ht="13.5" thickBot="1"/>
    <row r="8" spans="2:11" ht="12.75" customHeight="1">
      <c r="B8" s="1118" t="s">
        <v>281</v>
      </c>
      <c r="C8" s="521" t="s">
        <v>361</v>
      </c>
      <c r="D8" s="512" t="s">
        <v>325</v>
      </c>
      <c r="E8" s="524"/>
      <c r="F8" s="521" t="s">
        <v>361</v>
      </c>
      <c r="G8" s="512" t="s">
        <v>325</v>
      </c>
      <c r="I8" s="521" t="s">
        <v>361</v>
      </c>
      <c r="K8" s="512" t="s">
        <v>360</v>
      </c>
    </row>
    <row r="9" spans="2:11" ht="18.75" customHeight="1" thickBot="1">
      <c r="B9" s="1119"/>
      <c r="C9" s="523">
        <v>40908</v>
      </c>
      <c r="D9" s="513" t="s">
        <v>326</v>
      </c>
      <c r="E9" s="525"/>
      <c r="F9" s="523">
        <v>42308</v>
      </c>
      <c r="G9" s="513" t="s">
        <v>326</v>
      </c>
      <c r="I9" s="523">
        <v>42369</v>
      </c>
      <c r="K9" s="1017" t="s">
        <v>508</v>
      </c>
    </row>
    <row r="10" spans="2:11" ht="15" customHeight="1">
      <c r="B10" s="968" t="s">
        <v>19</v>
      </c>
      <c r="C10" s="761">
        <v>21459863.462843806</v>
      </c>
      <c r="D10" s="514">
        <v>0.10752750315950156</v>
      </c>
      <c r="E10" s="526"/>
      <c r="F10" s="296">
        <v>23862256.950000003</v>
      </c>
      <c r="G10" s="514">
        <v>0.16319555153298532</v>
      </c>
      <c r="I10" s="296">
        <v>23522346.32099996</v>
      </c>
      <c r="K10" s="514">
        <v>1.1119482186508673</v>
      </c>
    </row>
    <row r="11" spans="2:11" ht="15" customHeight="1">
      <c r="B11" s="698" t="s">
        <v>11</v>
      </c>
      <c r="C11" s="522">
        <v>17788441.948799998</v>
      </c>
      <c r="D11" s="515">
        <v>0.0891313568310434</v>
      </c>
      <c r="E11" s="526"/>
      <c r="F11" s="296">
        <v>20810084.5</v>
      </c>
      <c r="G11" s="515">
        <v>0.1423215425322762</v>
      </c>
      <c r="I11" s="296">
        <v>20820281.45091997</v>
      </c>
      <c r="K11" s="515">
        <v>1.1698654980518877</v>
      </c>
    </row>
    <row r="12" spans="2:11" ht="15" customHeight="1">
      <c r="B12" s="698" t="s">
        <v>37</v>
      </c>
      <c r="C12" s="522">
        <v>27927478.7741764</v>
      </c>
      <c r="D12" s="515">
        <v>0.1399343508092022</v>
      </c>
      <c r="E12" s="526"/>
      <c r="F12" s="296">
        <v>19955962.419999998</v>
      </c>
      <c r="G12" s="515">
        <v>0.1364801452070286</v>
      </c>
      <c r="I12" s="296">
        <v>19831888.050520025</v>
      </c>
      <c r="K12" s="515">
        <v>0.7145636948242032</v>
      </c>
    </row>
    <row r="13" spans="2:11" ht="15" customHeight="1">
      <c r="B13" s="698" t="s">
        <v>1</v>
      </c>
      <c r="C13" s="522">
        <v>31293011.551027343</v>
      </c>
      <c r="D13" s="515">
        <v>0.1567978008923226</v>
      </c>
      <c r="E13" s="526"/>
      <c r="F13" s="296">
        <v>19547467.759999998</v>
      </c>
      <c r="G13" s="515">
        <v>0.13368642324365082</v>
      </c>
      <c r="I13" s="296">
        <v>15866297.660359928</v>
      </c>
      <c r="K13" s="515">
        <v>0.6246592063574737</v>
      </c>
    </row>
    <row r="14" spans="2:11" ht="15" customHeight="1">
      <c r="B14" s="698" t="s">
        <v>3</v>
      </c>
      <c r="C14" s="522">
        <v>17761465.370405015</v>
      </c>
      <c r="D14" s="515">
        <v>0.08899618709319201</v>
      </c>
      <c r="E14" s="526"/>
      <c r="F14" s="296">
        <v>16128785.95</v>
      </c>
      <c r="G14" s="515">
        <v>0.1103058325196567</v>
      </c>
      <c r="I14" s="296">
        <v>15561381.352130007</v>
      </c>
      <c r="K14" s="515">
        <v>0.90807743694811</v>
      </c>
    </row>
    <row r="15" spans="2:11" ht="15" customHeight="1">
      <c r="B15" s="698" t="s">
        <v>12</v>
      </c>
      <c r="C15" s="522">
        <v>20913818.89418501</v>
      </c>
      <c r="D15" s="515">
        <v>0.10479147414499512</v>
      </c>
      <c r="E15" s="526"/>
      <c r="F15" s="296">
        <v>11795106.110000001</v>
      </c>
      <c r="G15" s="515">
        <v>0.08066750982712617</v>
      </c>
      <c r="I15" s="296">
        <v>9464903.297240011</v>
      </c>
      <c r="K15" s="515">
        <v>0.5639862413305863</v>
      </c>
    </row>
    <row r="16" spans="2:11" ht="15" customHeight="1">
      <c r="B16" s="295" t="s">
        <v>13</v>
      </c>
      <c r="C16" s="522">
        <v>7332688.406591993</v>
      </c>
      <c r="D16" s="515">
        <v>0.036741411573872874</v>
      </c>
      <c r="E16" s="526"/>
      <c r="F16" s="296">
        <v>8943612.199999996</v>
      </c>
      <c r="G16" s="515">
        <v>0.06116595461755495</v>
      </c>
      <c r="I16" s="296">
        <v>8751877.532679994</v>
      </c>
      <c r="K16" s="515">
        <v>1.2196907469789393</v>
      </c>
    </row>
    <row r="17" spans="2:11" ht="15" customHeight="1">
      <c r="B17" s="698" t="s">
        <v>8</v>
      </c>
      <c r="C17" s="522">
        <v>15930196.930000002</v>
      </c>
      <c r="D17" s="515">
        <v>0.07982037274784523</v>
      </c>
      <c r="E17" s="526"/>
      <c r="F17" s="296">
        <v>7466035.230000003</v>
      </c>
      <c r="G17" s="515">
        <v>0.05106070811648641</v>
      </c>
      <c r="I17" s="296">
        <v>7551470.980000006</v>
      </c>
      <c r="K17" s="515">
        <v>0.4686718728467095</v>
      </c>
    </row>
    <row r="18" spans="2:11" ht="15" customHeight="1">
      <c r="B18" s="699" t="s">
        <v>36</v>
      </c>
      <c r="C18" s="522">
        <v>7078609.602640001</v>
      </c>
      <c r="D18" s="515">
        <v>0.03546831589728511</v>
      </c>
      <c r="E18" s="526"/>
      <c r="F18" s="296">
        <v>6167619.749999999</v>
      </c>
      <c r="G18" s="515">
        <v>0.0421807588802694</v>
      </c>
      <c r="I18" s="296">
        <v>6169101.341339997</v>
      </c>
      <c r="K18" s="515">
        <v>0.8713038430173852</v>
      </c>
    </row>
    <row r="19" spans="2:11" ht="15" customHeight="1">
      <c r="B19" s="699" t="s">
        <v>4</v>
      </c>
      <c r="C19" s="522">
        <v>10002773.914185008</v>
      </c>
      <c r="D19" s="515">
        <v>0.0501202305188747</v>
      </c>
      <c r="E19" s="526"/>
      <c r="F19" s="296">
        <v>5473018.989999998</v>
      </c>
      <c r="G19" s="515">
        <v>0.037430338399886846</v>
      </c>
      <c r="I19" s="296">
        <v>5474333.757240009</v>
      </c>
      <c r="K19" s="515">
        <v>0.547150124250901</v>
      </c>
    </row>
    <row r="20" spans="2:11" ht="15" customHeight="1">
      <c r="B20" s="699" t="s">
        <v>10</v>
      </c>
      <c r="C20" s="522">
        <v>8116500.936640004</v>
      </c>
      <c r="D20" s="515">
        <v>0.04066880861659505</v>
      </c>
      <c r="E20" s="526"/>
      <c r="F20" s="296">
        <v>2108304.7699999986</v>
      </c>
      <c r="G20" s="515">
        <v>0.014418835588800978</v>
      </c>
      <c r="I20" s="296">
        <v>1817476.0478800023</v>
      </c>
      <c r="K20" s="515">
        <v>0.25975537814362354</v>
      </c>
    </row>
    <row r="21" spans="2:11" ht="15" customHeight="1">
      <c r="B21" s="517" t="s">
        <v>15</v>
      </c>
      <c r="C21" s="522">
        <v>2116803.5721018217</v>
      </c>
      <c r="D21" s="515">
        <v>0.01060652614036063</v>
      </c>
      <c r="E21" s="526"/>
      <c r="F21" s="296">
        <v>2031821.35</v>
      </c>
      <c r="G21" s="515">
        <v>0.013895760427210753</v>
      </c>
      <c r="I21" s="296">
        <v>2032309.542599998</v>
      </c>
      <c r="K21" s="515">
        <v>0.9598535153559663</v>
      </c>
    </row>
    <row r="22" spans="2:11" ht="15" customHeight="1">
      <c r="B22" s="517" t="s">
        <v>14</v>
      </c>
      <c r="C22" s="522">
        <v>1683837.328000002</v>
      </c>
      <c r="D22" s="515">
        <v>0.008437091126888905</v>
      </c>
      <c r="E22" s="526"/>
      <c r="F22" s="296">
        <v>1318887.3600000003</v>
      </c>
      <c r="G22" s="515">
        <v>0.009019957775833228</v>
      </c>
      <c r="I22" s="296">
        <v>1319204.1942000012</v>
      </c>
      <c r="K22" s="515">
        <v>0.7832629304913465</v>
      </c>
    </row>
    <row r="23" spans="2:11" ht="15" customHeight="1">
      <c r="B23" s="517" t="s">
        <v>6</v>
      </c>
      <c r="C23" s="522">
        <v>1761884.94</v>
      </c>
      <c r="D23" s="515">
        <v>0.00882815907848384</v>
      </c>
      <c r="E23" s="526"/>
      <c r="F23" s="296">
        <v>609832</v>
      </c>
      <c r="G23" s="515">
        <v>0.004170681331233569</v>
      </c>
      <c r="I23" s="296">
        <v>590160</v>
      </c>
      <c r="K23" s="515">
        <v>0.3461247588619493</v>
      </c>
    </row>
    <row r="24" spans="2:11" ht="15" customHeight="1">
      <c r="B24" s="517" t="s">
        <v>9</v>
      </c>
      <c r="C24" s="522">
        <v>1241690.5300000003</v>
      </c>
      <c r="D24" s="515">
        <v>0.006221655725763178</v>
      </c>
      <c r="E24" s="526"/>
      <c r="F24" s="296">
        <v>3.346940502524376E-10</v>
      </c>
      <c r="G24" s="515">
        <v>2.2889947183204417E-18</v>
      </c>
      <c r="I24" s="296">
        <v>0</v>
      </c>
      <c r="K24" s="515">
        <v>2.6954707486771083E-16</v>
      </c>
    </row>
    <row r="25" spans="2:11" ht="15" customHeight="1">
      <c r="B25" s="517" t="s">
        <v>93</v>
      </c>
      <c r="C25" s="522">
        <v>1706185.0999999999</v>
      </c>
      <c r="D25" s="515">
        <v>0.008549067613994623</v>
      </c>
      <c r="E25" s="526"/>
      <c r="F25" s="296">
        <v>-3.2014213502407074E-10</v>
      </c>
      <c r="G25" s="515">
        <v>-2.1894732088282482E-18</v>
      </c>
      <c r="I25" s="296">
        <v>-3.2014213502407074E-10</v>
      </c>
      <c r="K25" s="515">
        <v>-1.87636227173752E-16</v>
      </c>
    </row>
    <row r="26" spans="2:11" ht="15" customHeight="1">
      <c r="B26" s="517" t="s">
        <v>7</v>
      </c>
      <c r="C26" s="522">
        <v>2438899.7990825903</v>
      </c>
      <c r="D26" s="515">
        <v>0.012220432171230991</v>
      </c>
      <c r="E26" s="526"/>
      <c r="F26" s="296">
        <v>-8.87666828930378E-10</v>
      </c>
      <c r="G26" s="515">
        <v>-6.0708120790237795E-18</v>
      </c>
      <c r="I26" s="296">
        <v>-8.87666828930378E-10</v>
      </c>
      <c r="K26" s="515">
        <v>-3.639619919048254E-16</v>
      </c>
    </row>
    <row r="27" spans="2:11" ht="15" customHeight="1" thickBot="1">
      <c r="B27" s="518" t="s">
        <v>5</v>
      </c>
      <c r="C27" s="762">
        <v>3021425.7199999997</v>
      </c>
      <c r="D27" s="516">
        <v>0.015139255858548046</v>
      </c>
      <c r="E27" s="526"/>
      <c r="F27" s="296">
        <v>-1.6152625903487206E-09</v>
      </c>
      <c r="G27" s="516">
        <v>-1.1046887553633434E-17</v>
      </c>
      <c r="I27" s="296">
        <v>-1.6152625903487206E-09</v>
      </c>
      <c r="K27" s="516">
        <v>-5.34602780289009E-16</v>
      </c>
    </row>
    <row r="28" spans="2:11" ht="15" customHeight="1" thickBot="1">
      <c r="B28" s="520" t="s">
        <v>280</v>
      </c>
      <c r="C28" s="272">
        <v>199575576.780679</v>
      </c>
      <c r="D28" s="519">
        <v>1.0000000000000002</v>
      </c>
      <c r="E28" s="526"/>
      <c r="F28" s="272">
        <v>146218795.34</v>
      </c>
      <c r="G28" s="519">
        <v>0.9999999999999998</v>
      </c>
      <c r="I28" s="272">
        <v>138773031.5281099</v>
      </c>
      <c r="K28" s="25"/>
    </row>
    <row r="29" spans="4:9" ht="12.75">
      <c r="D29" s="23"/>
      <c r="E29" s="23"/>
      <c r="F29" s="25"/>
      <c r="I29" s="25"/>
    </row>
    <row r="31" spans="8:11" ht="12.75">
      <c r="H31" s="174"/>
      <c r="J31" s="301"/>
      <c r="K31" s="65"/>
    </row>
    <row r="32" spans="8:11" ht="12.75">
      <c r="H32" s="25"/>
      <c r="K32" s="25"/>
    </row>
    <row r="52" spans="4:6" ht="12.75">
      <c r="D52" s="23"/>
      <c r="E52" s="23"/>
      <c r="F52" s="25"/>
    </row>
    <row r="53" spans="4:6" ht="12.75">
      <c r="D53" s="23"/>
      <c r="E53" s="23"/>
      <c r="F53" s="25"/>
    </row>
    <row r="54" spans="4:6" ht="12.75">
      <c r="D54" s="23"/>
      <c r="E54" s="23"/>
      <c r="F54" s="25"/>
    </row>
  </sheetData>
  <sheetProtection/>
  <mergeCells count="1">
    <mergeCell ref="B8:B9"/>
  </mergeCells>
  <printOptions horizontalCentered="1"/>
  <pageMargins left="0" right="0" top="0" bottom="0.2362204724409449" header="0" footer="0"/>
  <pageSetup firstPageNumber="15" useFirstPageNumber="1" horizontalDpi="600" verticalDpi="600" orientation="portrait" paperSize="9" scale="88" r:id="rId2"/>
  <headerFooter alignWithMargins="0">
    <oddFooter>&amp;CPágina N°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80"/>
  <sheetViews>
    <sheetView showGridLines="0" zoomScalePageLayoutView="0" workbookViewId="0" topLeftCell="A58">
      <selection activeCell="S83" sqref="S83"/>
    </sheetView>
  </sheetViews>
  <sheetFormatPr defaultColWidth="11.421875" defaultRowHeight="12.75"/>
  <cols>
    <col min="1" max="1" width="4.28125" style="1" customWidth="1"/>
    <col min="2" max="2" width="21.28125" style="1" customWidth="1"/>
    <col min="3" max="3" width="13.7109375" style="1" bestFit="1" customWidth="1"/>
    <col min="4" max="4" width="6.140625" style="1" customWidth="1"/>
    <col min="5" max="5" width="13.7109375" style="1" bestFit="1" customWidth="1"/>
    <col min="6" max="6" width="10.00390625" style="1" customWidth="1"/>
    <col min="7" max="7" width="9.57421875" style="1" customWidth="1"/>
    <col min="8" max="8" width="11.7109375" style="1" bestFit="1" customWidth="1"/>
    <col min="9" max="9" width="7.421875" style="1" customWidth="1"/>
    <col min="10" max="10" width="6.7109375" style="1" customWidth="1"/>
    <col min="11" max="11" width="7.28125" style="1" bestFit="1" customWidth="1"/>
    <col min="12" max="12" width="6.7109375" style="1" customWidth="1"/>
    <col min="13" max="13" width="7.28125" style="1" bestFit="1" customWidth="1"/>
    <col min="14" max="14" width="8.57421875" style="1" customWidth="1"/>
    <col min="15" max="16384" width="11.421875" style="1" customWidth="1"/>
  </cols>
  <sheetData>
    <row r="1" spans="1:14" ht="20.25" customHeight="1">
      <c r="A1" s="35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 t="s">
        <v>212</v>
      </c>
    </row>
    <row r="2" ht="18" customHeight="1">
      <c r="G2" s="36" t="s">
        <v>214</v>
      </c>
    </row>
    <row r="3" ht="18" customHeight="1">
      <c r="G3" s="36" t="s">
        <v>211</v>
      </c>
    </row>
    <row r="4" spans="1:14" ht="20.25" customHeight="1">
      <c r="A4" s="35" t="s">
        <v>210</v>
      </c>
      <c r="B4" s="33"/>
      <c r="C4" s="33"/>
      <c r="D4" s="34"/>
      <c r="E4" s="34"/>
      <c r="F4" s="33"/>
      <c r="G4" s="33"/>
      <c r="H4" s="33"/>
      <c r="I4" s="33"/>
      <c r="J4" s="33"/>
      <c r="K4" s="33"/>
      <c r="L4" s="33"/>
      <c r="M4" s="33"/>
      <c r="N4" s="32" t="s">
        <v>209</v>
      </c>
    </row>
    <row r="5" spans="1:7" ht="12.75">
      <c r="A5" s="31"/>
      <c r="C5" s="29"/>
      <c r="G5" s="246" t="s">
        <v>513</v>
      </c>
    </row>
    <row r="6" spans="1:14" ht="11.25" customHeight="1">
      <c r="A6" s="1040"/>
      <c r="B6" s="1040" t="s">
        <v>22</v>
      </c>
      <c r="C6" s="1040" t="s">
        <v>180</v>
      </c>
      <c r="D6" s="1040" t="s">
        <v>103</v>
      </c>
      <c r="E6" s="1040" t="s">
        <v>457</v>
      </c>
      <c r="F6" s="1040" t="s">
        <v>161</v>
      </c>
      <c r="G6" s="1040" t="s">
        <v>21</v>
      </c>
      <c r="H6" s="1041" t="s">
        <v>295</v>
      </c>
      <c r="I6" s="1040" t="s">
        <v>215</v>
      </c>
      <c r="J6" s="1040" t="s">
        <v>2</v>
      </c>
      <c r="K6" s="1040"/>
      <c r="L6" s="1040" t="s">
        <v>31</v>
      </c>
      <c r="M6" s="1040"/>
      <c r="N6" s="1040"/>
    </row>
    <row r="7" spans="1:14" ht="12.75" thickBot="1">
      <c r="A7" s="1040"/>
      <c r="B7" s="1040"/>
      <c r="C7" s="1040"/>
      <c r="D7" s="1040"/>
      <c r="E7" s="1040"/>
      <c r="F7" s="1040"/>
      <c r="G7" s="1040"/>
      <c r="H7" s="1042"/>
      <c r="I7" s="1040"/>
      <c r="J7" s="124" t="s">
        <v>159</v>
      </c>
      <c r="K7" s="124" t="s">
        <v>158</v>
      </c>
      <c r="L7" s="124" t="s">
        <v>159</v>
      </c>
      <c r="M7" s="124" t="s">
        <v>158</v>
      </c>
      <c r="N7" s="124" t="s">
        <v>216</v>
      </c>
    </row>
    <row r="8" spans="1:14" s="52" customFormat="1" ht="13.5" customHeight="1" thickBot="1">
      <c r="A8" s="1037" t="s">
        <v>268</v>
      </c>
      <c r="B8" s="1038"/>
      <c r="C8" s="1038"/>
      <c r="D8" s="1038"/>
      <c r="E8" s="1038"/>
      <c r="F8" s="1038"/>
      <c r="G8" s="1038"/>
      <c r="H8" s="1038"/>
      <c r="I8" s="1038"/>
      <c r="J8" s="1038"/>
      <c r="K8" s="1038"/>
      <c r="L8" s="1038"/>
      <c r="M8" s="1038"/>
      <c r="N8" s="1039"/>
    </row>
    <row r="9" spans="1:14" ht="15" customHeight="1">
      <c r="A9" s="121" t="s">
        <v>246</v>
      </c>
      <c r="B9" s="139"/>
      <c r="C9" s="213">
        <v>22002762.021287307</v>
      </c>
      <c r="D9" s="125"/>
      <c r="E9" s="213">
        <v>9876305.039999988</v>
      </c>
      <c r="F9" s="125"/>
      <c r="G9" s="125"/>
      <c r="H9" s="125"/>
      <c r="I9" s="125"/>
      <c r="J9" s="125"/>
      <c r="K9" s="125"/>
      <c r="L9" s="125"/>
      <c r="M9" s="125"/>
      <c r="N9" s="218"/>
    </row>
    <row r="10" spans="1:14" ht="12.75" customHeight="1">
      <c r="A10" s="637" t="s">
        <v>95</v>
      </c>
      <c r="B10" s="638" t="s">
        <v>1</v>
      </c>
      <c r="C10" s="563">
        <v>2500376.262469178</v>
      </c>
      <c r="D10" s="639" t="s">
        <v>105</v>
      </c>
      <c r="E10" s="563">
        <v>1065626.2699999928</v>
      </c>
      <c r="F10" s="640">
        <v>0.02</v>
      </c>
      <c r="G10" s="641">
        <v>39167</v>
      </c>
      <c r="H10" s="641" t="s">
        <v>278</v>
      </c>
      <c r="I10" s="641" t="s">
        <v>164</v>
      </c>
      <c r="J10" s="642">
        <v>181</v>
      </c>
      <c r="K10" s="643">
        <v>39052</v>
      </c>
      <c r="L10" s="644">
        <v>168</v>
      </c>
      <c r="M10" s="643">
        <v>39448</v>
      </c>
      <c r="N10" s="703">
        <v>44531</v>
      </c>
    </row>
    <row r="11" spans="1:14" ht="12.75" customHeight="1">
      <c r="A11" s="645" t="s">
        <v>106</v>
      </c>
      <c r="B11" s="550" t="s">
        <v>36</v>
      </c>
      <c r="C11" s="646">
        <v>1359616.3</v>
      </c>
      <c r="D11" s="548" t="s">
        <v>105</v>
      </c>
      <c r="E11" s="646">
        <v>644946.1199999998</v>
      </c>
      <c r="F11" s="647">
        <v>0.02</v>
      </c>
      <c r="G11" s="648">
        <v>39723</v>
      </c>
      <c r="H11" s="648" t="s">
        <v>278</v>
      </c>
      <c r="I11" s="648" t="s">
        <v>164</v>
      </c>
      <c r="J11" s="649">
        <v>168</v>
      </c>
      <c r="K11" s="650">
        <v>39448</v>
      </c>
      <c r="L11" s="651">
        <v>156</v>
      </c>
      <c r="M11" s="650">
        <v>39814</v>
      </c>
      <c r="N11" s="671">
        <v>44531</v>
      </c>
    </row>
    <row r="12" spans="1:14" ht="12.75" customHeight="1">
      <c r="A12" s="645" t="s">
        <v>109</v>
      </c>
      <c r="B12" s="550" t="s">
        <v>37</v>
      </c>
      <c r="C12" s="646">
        <v>2303529.7226432133</v>
      </c>
      <c r="D12" s="548" t="s">
        <v>105</v>
      </c>
      <c r="E12" s="646">
        <v>1014649.8900000008</v>
      </c>
      <c r="F12" s="647">
        <v>0.02</v>
      </c>
      <c r="G12" s="648">
        <v>39231</v>
      </c>
      <c r="H12" s="648" t="s">
        <v>278</v>
      </c>
      <c r="I12" s="648" t="s">
        <v>164</v>
      </c>
      <c r="J12" s="649">
        <v>181</v>
      </c>
      <c r="K12" s="650">
        <v>39052</v>
      </c>
      <c r="L12" s="651">
        <v>168</v>
      </c>
      <c r="M12" s="650">
        <v>39448</v>
      </c>
      <c r="N12" s="671">
        <v>44531</v>
      </c>
    </row>
    <row r="13" spans="1:14" ht="12.75" customHeight="1">
      <c r="A13" s="645" t="s">
        <v>113</v>
      </c>
      <c r="B13" s="550" t="s">
        <v>19</v>
      </c>
      <c r="C13" s="646">
        <v>4936239.090660734</v>
      </c>
      <c r="D13" s="548" t="s">
        <v>105</v>
      </c>
      <c r="E13" s="646">
        <v>2174295.749999996</v>
      </c>
      <c r="F13" s="647">
        <v>0.02</v>
      </c>
      <c r="G13" s="648">
        <v>39073</v>
      </c>
      <c r="H13" s="648" t="s">
        <v>278</v>
      </c>
      <c r="I13" s="648" t="s">
        <v>164</v>
      </c>
      <c r="J13" s="649">
        <v>181</v>
      </c>
      <c r="K13" s="650">
        <v>39052</v>
      </c>
      <c r="L13" s="651">
        <v>168</v>
      </c>
      <c r="M13" s="650">
        <v>39448</v>
      </c>
      <c r="N13" s="671">
        <v>44531</v>
      </c>
    </row>
    <row r="14" spans="1:14" ht="12.75" customHeight="1">
      <c r="A14" s="645" t="s">
        <v>115</v>
      </c>
      <c r="B14" s="550" t="s">
        <v>15</v>
      </c>
      <c r="C14" s="646">
        <v>482356.91559986485</v>
      </c>
      <c r="D14" s="548" t="s">
        <v>105</v>
      </c>
      <c r="E14" s="646">
        <v>212466.93999999983</v>
      </c>
      <c r="F14" s="647">
        <v>0.02</v>
      </c>
      <c r="G14" s="648">
        <v>39212</v>
      </c>
      <c r="H14" s="648" t="s">
        <v>278</v>
      </c>
      <c r="I14" s="648" t="s">
        <v>164</v>
      </c>
      <c r="J14" s="649">
        <v>181</v>
      </c>
      <c r="K14" s="650">
        <v>39052</v>
      </c>
      <c r="L14" s="651">
        <v>168</v>
      </c>
      <c r="M14" s="650">
        <v>39448</v>
      </c>
      <c r="N14" s="671">
        <v>44531</v>
      </c>
    </row>
    <row r="15" spans="1:14" ht="12.75" customHeight="1">
      <c r="A15" s="645" t="s">
        <v>117</v>
      </c>
      <c r="B15" s="550" t="s">
        <v>14</v>
      </c>
      <c r="C15" s="646">
        <v>290740.92</v>
      </c>
      <c r="D15" s="548" t="s">
        <v>105</v>
      </c>
      <c r="E15" s="646">
        <v>137915.6500000001</v>
      </c>
      <c r="F15" s="647">
        <v>0.02</v>
      </c>
      <c r="G15" s="648">
        <v>39718</v>
      </c>
      <c r="H15" s="648" t="s">
        <v>278</v>
      </c>
      <c r="I15" s="648" t="s">
        <v>164</v>
      </c>
      <c r="J15" s="649">
        <v>168</v>
      </c>
      <c r="K15" s="650">
        <v>39448</v>
      </c>
      <c r="L15" s="651">
        <v>156</v>
      </c>
      <c r="M15" s="650">
        <v>39814</v>
      </c>
      <c r="N15" s="671">
        <v>44531</v>
      </c>
    </row>
    <row r="16" spans="1:14" ht="12.75" customHeight="1">
      <c r="A16" s="645" t="s">
        <v>119</v>
      </c>
      <c r="B16" s="550" t="s">
        <v>13</v>
      </c>
      <c r="C16" s="646">
        <v>1161487.4179999998</v>
      </c>
      <c r="D16" s="548" t="s">
        <v>105</v>
      </c>
      <c r="E16" s="646">
        <v>511607.5099999998</v>
      </c>
      <c r="F16" s="647">
        <v>0.02</v>
      </c>
      <c r="G16" s="648">
        <v>39212</v>
      </c>
      <c r="H16" s="648" t="s">
        <v>278</v>
      </c>
      <c r="I16" s="648" t="s">
        <v>164</v>
      </c>
      <c r="J16" s="649">
        <v>181</v>
      </c>
      <c r="K16" s="650">
        <v>39052</v>
      </c>
      <c r="L16" s="651">
        <v>168</v>
      </c>
      <c r="M16" s="650">
        <v>39448</v>
      </c>
      <c r="N16" s="671">
        <v>44531</v>
      </c>
    </row>
    <row r="17" spans="1:14" ht="12.75" customHeight="1">
      <c r="A17" s="645" t="s">
        <v>144</v>
      </c>
      <c r="B17" s="550" t="s">
        <v>3</v>
      </c>
      <c r="C17" s="646">
        <v>1083532.8307632452</v>
      </c>
      <c r="D17" s="548" t="s">
        <v>105</v>
      </c>
      <c r="E17" s="646">
        <v>477270.43000000087</v>
      </c>
      <c r="F17" s="647">
        <v>0.02</v>
      </c>
      <c r="G17" s="648">
        <v>39141</v>
      </c>
      <c r="H17" s="648" t="s">
        <v>278</v>
      </c>
      <c r="I17" s="648" t="s">
        <v>164</v>
      </c>
      <c r="J17" s="649">
        <v>181</v>
      </c>
      <c r="K17" s="650">
        <v>39052</v>
      </c>
      <c r="L17" s="651">
        <v>168</v>
      </c>
      <c r="M17" s="650">
        <v>39448</v>
      </c>
      <c r="N17" s="671">
        <v>44531</v>
      </c>
    </row>
    <row r="18" spans="1:14" ht="12.75" customHeight="1">
      <c r="A18" s="645" t="s">
        <v>132</v>
      </c>
      <c r="B18" s="550" t="s">
        <v>12</v>
      </c>
      <c r="C18" s="646">
        <v>1732864.4333385753</v>
      </c>
      <c r="D18" s="548" t="s">
        <v>105</v>
      </c>
      <c r="E18" s="646">
        <v>763285.4499999991</v>
      </c>
      <c r="F18" s="647">
        <v>0.02</v>
      </c>
      <c r="G18" s="648">
        <v>39344</v>
      </c>
      <c r="H18" s="648" t="s">
        <v>278</v>
      </c>
      <c r="I18" s="648" t="s">
        <v>164</v>
      </c>
      <c r="J18" s="649">
        <v>181</v>
      </c>
      <c r="K18" s="650">
        <v>39052</v>
      </c>
      <c r="L18" s="651">
        <v>168</v>
      </c>
      <c r="M18" s="650">
        <v>39448</v>
      </c>
      <c r="N18" s="671">
        <v>44531</v>
      </c>
    </row>
    <row r="19" spans="1:14" ht="12.75" customHeight="1">
      <c r="A19" s="645" t="s">
        <v>134</v>
      </c>
      <c r="B19" s="550" t="s">
        <v>4</v>
      </c>
      <c r="C19" s="646">
        <v>1299302.5678125</v>
      </c>
      <c r="D19" s="548" t="s">
        <v>105</v>
      </c>
      <c r="E19" s="646">
        <v>572311.930000001</v>
      </c>
      <c r="F19" s="647">
        <v>0.02</v>
      </c>
      <c r="G19" s="648">
        <v>39262</v>
      </c>
      <c r="H19" s="648" t="s">
        <v>278</v>
      </c>
      <c r="I19" s="648" t="s">
        <v>164</v>
      </c>
      <c r="J19" s="649">
        <v>181</v>
      </c>
      <c r="K19" s="650">
        <v>39052</v>
      </c>
      <c r="L19" s="651">
        <v>168</v>
      </c>
      <c r="M19" s="650">
        <v>39448</v>
      </c>
      <c r="N19" s="671">
        <v>44531</v>
      </c>
    </row>
    <row r="20" spans="1:14" ht="12.75" customHeight="1">
      <c r="A20" s="645" t="s">
        <v>138</v>
      </c>
      <c r="B20" s="550" t="s">
        <v>10</v>
      </c>
      <c r="C20" s="646">
        <v>367530.83</v>
      </c>
      <c r="D20" s="548" t="s">
        <v>105</v>
      </c>
      <c r="E20" s="646">
        <v>174341.41000000032</v>
      </c>
      <c r="F20" s="647">
        <v>0.02</v>
      </c>
      <c r="G20" s="648">
        <v>39727</v>
      </c>
      <c r="H20" s="648" t="s">
        <v>278</v>
      </c>
      <c r="I20" s="648" t="s">
        <v>164</v>
      </c>
      <c r="J20" s="649">
        <v>168</v>
      </c>
      <c r="K20" s="650">
        <v>39448</v>
      </c>
      <c r="L20" s="651">
        <v>156</v>
      </c>
      <c r="M20" s="650">
        <v>39814</v>
      </c>
      <c r="N20" s="671">
        <v>44531</v>
      </c>
    </row>
    <row r="21" spans="1:14" ht="12.75" customHeight="1" thickBot="1">
      <c r="A21" s="652" t="s">
        <v>141</v>
      </c>
      <c r="B21" s="551" t="s">
        <v>11</v>
      </c>
      <c r="C21" s="564">
        <v>4485184.73</v>
      </c>
      <c r="D21" s="653" t="s">
        <v>105</v>
      </c>
      <c r="E21" s="564">
        <v>2127587.6899999967</v>
      </c>
      <c r="F21" s="654">
        <v>0.02</v>
      </c>
      <c r="G21" s="655">
        <v>39727</v>
      </c>
      <c r="H21" s="655" t="s">
        <v>278</v>
      </c>
      <c r="I21" s="655" t="s">
        <v>164</v>
      </c>
      <c r="J21" s="656">
        <v>168</v>
      </c>
      <c r="K21" s="657">
        <v>39448</v>
      </c>
      <c r="L21" s="658">
        <v>156</v>
      </c>
      <c r="M21" s="657">
        <v>39814</v>
      </c>
      <c r="N21" s="704">
        <v>44531</v>
      </c>
    </row>
    <row r="22" spans="1:15" s="52" customFormat="1" ht="18" customHeight="1" thickBot="1">
      <c r="A22" s="1045" t="s">
        <v>244</v>
      </c>
      <c r="B22" s="1046"/>
      <c r="C22" s="214">
        <v>22002762.021287307</v>
      </c>
      <c r="D22" s="883"/>
      <c r="E22" s="214">
        <v>9876305.039999988</v>
      </c>
      <c r="F22" s="881"/>
      <c r="G22" s="882"/>
      <c r="H22" s="882"/>
      <c r="I22" s="882"/>
      <c r="J22" s="882"/>
      <c r="K22" s="882"/>
      <c r="L22" s="882"/>
      <c r="M22" s="882"/>
      <c r="N22" s="882"/>
      <c r="O22" s="591"/>
    </row>
    <row r="23" spans="1:15" s="52" customFormat="1" ht="3.75" customHeight="1" thickBot="1">
      <c r="A23" s="591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</row>
    <row r="24" spans="1:14" s="52" customFormat="1" ht="13.5" customHeight="1" thickBot="1">
      <c r="A24" s="1050" t="s">
        <v>483</v>
      </c>
      <c r="B24" s="1051"/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2"/>
    </row>
    <row r="25" spans="1:14" s="52" customFormat="1" ht="12.75" thickBot="1">
      <c r="A25" s="1047" t="s">
        <v>460</v>
      </c>
      <c r="B25" s="1048"/>
      <c r="C25" s="1048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9"/>
    </row>
    <row r="26" spans="1:14" s="52" customFormat="1" ht="15" customHeight="1">
      <c r="A26" s="140" t="s">
        <v>101</v>
      </c>
      <c r="B26" s="130"/>
      <c r="C26" s="215">
        <v>6976222.4</v>
      </c>
      <c r="D26" s="131"/>
      <c r="E26" s="215">
        <v>3683618.1600000006</v>
      </c>
      <c r="F26" s="130"/>
      <c r="G26" s="132"/>
      <c r="H26" s="130"/>
      <c r="I26" s="130"/>
      <c r="J26" s="130"/>
      <c r="K26" s="130"/>
      <c r="L26" s="130"/>
      <c r="M26" s="130"/>
      <c r="N26" s="133"/>
    </row>
    <row r="27" spans="1:14" ht="12.75" customHeight="1">
      <c r="A27" s="219" t="s">
        <v>94</v>
      </c>
      <c r="B27" s="7" t="s">
        <v>1</v>
      </c>
      <c r="C27" s="184">
        <v>6976222.4</v>
      </c>
      <c r="D27" s="16" t="s">
        <v>269</v>
      </c>
      <c r="E27" s="184">
        <v>3683618.1600000006</v>
      </c>
      <c r="F27" s="4">
        <v>0.06</v>
      </c>
      <c r="G27" s="6">
        <v>39037</v>
      </c>
      <c r="H27" s="6" t="s">
        <v>277</v>
      </c>
      <c r="I27" s="6" t="s">
        <v>162</v>
      </c>
      <c r="J27" s="11">
        <v>21</v>
      </c>
      <c r="K27" s="38">
        <v>39082</v>
      </c>
      <c r="L27" s="18">
        <v>21</v>
      </c>
      <c r="M27" s="38">
        <v>39082</v>
      </c>
      <c r="N27" s="671">
        <v>41517</v>
      </c>
    </row>
    <row r="28" spans="1:14" s="52" customFormat="1" ht="15" customHeight="1">
      <c r="A28" s="661" t="s">
        <v>249</v>
      </c>
      <c r="B28" s="662"/>
      <c r="C28" s="663">
        <v>70601385</v>
      </c>
      <c r="D28" s="664"/>
      <c r="E28" s="663">
        <v>4.0381564758718014E-10</v>
      </c>
      <c r="F28" s="662"/>
      <c r="G28" s="665"/>
      <c r="H28" s="662"/>
      <c r="I28" s="662"/>
      <c r="J28" s="662"/>
      <c r="K28" s="662"/>
      <c r="L28" s="662"/>
      <c r="M28" s="662"/>
      <c r="N28" s="666"/>
    </row>
    <row r="29" spans="1:14" ht="12.75" customHeight="1">
      <c r="A29" s="637" t="s">
        <v>96</v>
      </c>
      <c r="B29" s="638" t="s">
        <v>1</v>
      </c>
      <c r="C29" s="563">
        <v>7000000</v>
      </c>
      <c r="D29" s="639" t="s">
        <v>269</v>
      </c>
      <c r="E29" s="563">
        <v>1.4842953532934189E-09</v>
      </c>
      <c r="F29" s="640">
        <v>0.12</v>
      </c>
      <c r="G29" s="641">
        <v>39727</v>
      </c>
      <c r="H29" s="641" t="s">
        <v>278</v>
      </c>
      <c r="I29" s="641" t="s">
        <v>162</v>
      </c>
      <c r="J29" s="642">
        <v>60</v>
      </c>
      <c r="K29" s="643">
        <v>39995</v>
      </c>
      <c r="L29" s="644">
        <v>54</v>
      </c>
      <c r="M29" s="643">
        <v>40205</v>
      </c>
      <c r="N29" s="703">
        <v>41795</v>
      </c>
    </row>
    <row r="30" spans="1:14" ht="12.75" customHeight="1">
      <c r="A30" s="645" t="s">
        <v>107</v>
      </c>
      <c r="B30" s="550" t="s">
        <v>36</v>
      </c>
      <c r="C30" s="646">
        <v>4000000</v>
      </c>
      <c r="D30" s="548" t="s">
        <v>269</v>
      </c>
      <c r="E30" s="646">
        <v>-1.0186340659856796E-09</v>
      </c>
      <c r="F30" s="647">
        <v>0.12</v>
      </c>
      <c r="G30" s="648">
        <v>39752</v>
      </c>
      <c r="H30" s="648" t="s">
        <v>278</v>
      </c>
      <c r="I30" s="648" t="s">
        <v>162</v>
      </c>
      <c r="J30" s="649">
        <v>60</v>
      </c>
      <c r="K30" s="650">
        <v>39995</v>
      </c>
      <c r="L30" s="651">
        <v>54</v>
      </c>
      <c r="M30" s="650">
        <v>40205</v>
      </c>
      <c r="N30" s="671">
        <v>41795</v>
      </c>
    </row>
    <row r="31" spans="1:14" ht="12.75" customHeight="1">
      <c r="A31" s="645" t="s">
        <v>110</v>
      </c>
      <c r="B31" s="550" t="s">
        <v>37</v>
      </c>
      <c r="C31" s="646">
        <v>4000000</v>
      </c>
      <c r="D31" s="548" t="s">
        <v>269</v>
      </c>
      <c r="E31" s="646">
        <v>-1.673470251262188E-10</v>
      </c>
      <c r="F31" s="647">
        <v>0.12</v>
      </c>
      <c r="G31" s="648">
        <v>39727</v>
      </c>
      <c r="H31" s="648" t="s">
        <v>278</v>
      </c>
      <c r="I31" s="648" t="s">
        <v>162</v>
      </c>
      <c r="J31" s="649">
        <v>60</v>
      </c>
      <c r="K31" s="650">
        <v>39995</v>
      </c>
      <c r="L31" s="651">
        <v>54</v>
      </c>
      <c r="M31" s="650">
        <v>40205</v>
      </c>
      <c r="N31" s="671">
        <v>41795</v>
      </c>
    </row>
    <row r="32" spans="1:14" ht="12.75" customHeight="1">
      <c r="A32" s="645" t="s">
        <v>114</v>
      </c>
      <c r="B32" s="550" t="s">
        <v>19</v>
      </c>
      <c r="C32" s="646">
        <v>8000000</v>
      </c>
      <c r="D32" s="548" t="s">
        <v>269</v>
      </c>
      <c r="E32" s="646">
        <v>0</v>
      </c>
      <c r="F32" s="647">
        <v>0.12</v>
      </c>
      <c r="G32" s="648">
        <v>39727</v>
      </c>
      <c r="H32" s="648" t="s">
        <v>278</v>
      </c>
      <c r="I32" s="648" t="s">
        <v>162</v>
      </c>
      <c r="J32" s="649">
        <v>60</v>
      </c>
      <c r="K32" s="650">
        <v>39995</v>
      </c>
      <c r="L32" s="651">
        <v>54</v>
      </c>
      <c r="M32" s="650">
        <v>40205</v>
      </c>
      <c r="N32" s="671">
        <v>41795</v>
      </c>
    </row>
    <row r="33" spans="1:14" ht="12.75" customHeight="1">
      <c r="A33" s="645" t="s">
        <v>116</v>
      </c>
      <c r="B33" s="550" t="s">
        <v>15</v>
      </c>
      <c r="C33" s="646">
        <v>2000000</v>
      </c>
      <c r="D33" s="548" t="s">
        <v>269</v>
      </c>
      <c r="E33" s="646">
        <v>-3.2741809263825417E-11</v>
      </c>
      <c r="F33" s="647">
        <v>0.12</v>
      </c>
      <c r="G33" s="648">
        <v>39752</v>
      </c>
      <c r="H33" s="648" t="s">
        <v>278</v>
      </c>
      <c r="I33" s="648" t="s">
        <v>162</v>
      </c>
      <c r="J33" s="649">
        <v>60</v>
      </c>
      <c r="K33" s="650">
        <v>39995</v>
      </c>
      <c r="L33" s="651">
        <v>54</v>
      </c>
      <c r="M33" s="650">
        <v>40205</v>
      </c>
      <c r="N33" s="671">
        <v>41795</v>
      </c>
    </row>
    <row r="34" spans="1:14" ht="12.75" customHeight="1">
      <c r="A34" s="645" t="s">
        <v>118</v>
      </c>
      <c r="B34" s="550" t="s">
        <v>14</v>
      </c>
      <c r="C34" s="646">
        <v>1528385</v>
      </c>
      <c r="D34" s="548" t="s">
        <v>269</v>
      </c>
      <c r="E34" s="646">
        <v>2.1464074961841106E-10</v>
      </c>
      <c r="F34" s="647">
        <v>0.12</v>
      </c>
      <c r="G34" s="648">
        <v>39727</v>
      </c>
      <c r="H34" s="648" t="s">
        <v>278</v>
      </c>
      <c r="I34" s="648" t="s">
        <v>162</v>
      </c>
      <c r="J34" s="649">
        <v>60</v>
      </c>
      <c r="K34" s="650">
        <v>39995</v>
      </c>
      <c r="L34" s="651">
        <v>54</v>
      </c>
      <c r="M34" s="650">
        <v>40205</v>
      </c>
      <c r="N34" s="671">
        <v>41795</v>
      </c>
    </row>
    <row r="35" spans="1:14" ht="12.75" customHeight="1">
      <c r="A35" s="645" t="s">
        <v>120</v>
      </c>
      <c r="B35" s="550" t="s">
        <v>13</v>
      </c>
      <c r="C35" s="646">
        <v>6000000</v>
      </c>
      <c r="D35" s="548" t="s">
        <v>269</v>
      </c>
      <c r="E35" s="646">
        <v>0</v>
      </c>
      <c r="F35" s="647">
        <v>0.12</v>
      </c>
      <c r="G35" s="648">
        <v>39727</v>
      </c>
      <c r="H35" s="648" t="s">
        <v>278</v>
      </c>
      <c r="I35" s="648" t="s">
        <v>162</v>
      </c>
      <c r="J35" s="649">
        <v>60</v>
      </c>
      <c r="K35" s="650">
        <v>39995</v>
      </c>
      <c r="L35" s="651">
        <v>54</v>
      </c>
      <c r="M35" s="650">
        <v>40205</v>
      </c>
      <c r="N35" s="671">
        <v>41795</v>
      </c>
    </row>
    <row r="36" spans="1:14" ht="12.75" customHeight="1">
      <c r="A36" s="645" t="s">
        <v>122</v>
      </c>
      <c r="B36" s="550" t="s">
        <v>9</v>
      </c>
      <c r="C36" s="646">
        <v>2000000</v>
      </c>
      <c r="D36" s="548" t="s">
        <v>269</v>
      </c>
      <c r="E36" s="646">
        <v>3.346940502524376E-10</v>
      </c>
      <c r="F36" s="647">
        <v>0.12</v>
      </c>
      <c r="G36" s="648">
        <v>39727</v>
      </c>
      <c r="H36" s="648" t="s">
        <v>278</v>
      </c>
      <c r="I36" s="648" t="s">
        <v>162</v>
      </c>
      <c r="J36" s="649">
        <v>60</v>
      </c>
      <c r="K36" s="650">
        <v>39995</v>
      </c>
      <c r="L36" s="651">
        <v>54</v>
      </c>
      <c r="M36" s="650">
        <v>40205</v>
      </c>
      <c r="N36" s="671">
        <v>41795</v>
      </c>
    </row>
    <row r="37" spans="1:14" ht="12.75" customHeight="1">
      <c r="A37" s="645" t="s">
        <v>124</v>
      </c>
      <c r="B37" s="550" t="s">
        <v>8</v>
      </c>
      <c r="C37" s="646">
        <v>6000000</v>
      </c>
      <c r="D37" s="548" t="s">
        <v>269</v>
      </c>
      <c r="E37" s="646">
        <v>2.5029294192790985E-09</v>
      </c>
      <c r="F37" s="647">
        <v>0.12</v>
      </c>
      <c r="G37" s="648">
        <v>39727</v>
      </c>
      <c r="H37" s="648" t="s">
        <v>278</v>
      </c>
      <c r="I37" s="648" t="s">
        <v>162</v>
      </c>
      <c r="J37" s="649">
        <v>60</v>
      </c>
      <c r="K37" s="650">
        <v>39995</v>
      </c>
      <c r="L37" s="651">
        <v>54</v>
      </c>
      <c r="M37" s="650">
        <v>40205</v>
      </c>
      <c r="N37" s="671">
        <v>41795</v>
      </c>
    </row>
    <row r="38" spans="1:14" ht="12.75" customHeight="1">
      <c r="A38" s="645" t="s">
        <v>145</v>
      </c>
      <c r="B38" s="550" t="s">
        <v>3</v>
      </c>
      <c r="C38" s="646">
        <v>6600000</v>
      </c>
      <c r="D38" s="548" t="s">
        <v>269</v>
      </c>
      <c r="E38" s="646">
        <v>1.367880031466484E-09</v>
      </c>
      <c r="F38" s="647">
        <v>0.12</v>
      </c>
      <c r="G38" s="648">
        <v>39727</v>
      </c>
      <c r="H38" s="648" t="s">
        <v>278</v>
      </c>
      <c r="I38" s="648" t="s">
        <v>162</v>
      </c>
      <c r="J38" s="649">
        <v>60</v>
      </c>
      <c r="K38" s="650">
        <v>39995</v>
      </c>
      <c r="L38" s="651">
        <v>54</v>
      </c>
      <c r="M38" s="650">
        <v>40205</v>
      </c>
      <c r="N38" s="671">
        <v>41795</v>
      </c>
    </row>
    <row r="39" spans="1:14" ht="12.75" customHeight="1">
      <c r="A39" s="645" t="s">
        <v>126</v>
      </c>
      <c r="B39" s="550" t="s">
        <v>5</v>
      </c>
      <c r="C39" s="646">
        <v>4798000</v>
      </c>
      <c r="D39" s="548" t="s">
        <v>269</v>
      </c>
      <c r="E39" s="646">
        <v>-1.6152625903487206E-09</v>
      </c>
      <c r="F39" s="647">
        <v>0.12</v>
      </c>
      <c r="G39" s="648">
        <v>39752</v>
      </c>
      <c r="H39" s="648" t="s">
        <v>278</v>
      </c>
      <c r="I39" s="648" t="s">
        <v>162</v>
      </c>
      <c r="J39" s="649">
        <v>60</v>
      </c>
      <c r="K39" s="650">
        <v>39995</v>
      </c>
      <c r="L39" s="651">
        <v>54</v>
      </c>
      <c r="M39" s="650">
        <v>40205</v>
      </c>
      <c r="N39" s="671">
        <v>41795</v>
      </c>
    </row>
    <row r="40" spans="1:14" ht="12.75" customHeight="1">
      <c r="A40" s="645" t="s">
        <v>129</v>
      </c>
      <c r="B40" s="550" t="s">
        <v>7</v>
      </c>
      <c r="C40" s="646">
        <v>2500000</v>
      </c>
      <c r="D40" s="548" t="s">
        <v>269</v>
      </c>
      <c r="E40" s="646">
        <v>-8.87666828930378E-10</v>
      </c>
      <c r="F40" s="647">
        <v>0.12</v>
      </c>
      <c r="G40" s="648">
        <v>39727</v>
      </c>
      <c r="H40" s="648" t="s">
        <v>278</v>
      </c>
      <c r="I40" s="648" t="s">
        <v>162</v>
      </c>
      <c r="J40" s="649">
        <v>60</v>
      </c>
      <c r="K40" s="650">
        <v>39995</v>
      </c>
      <c r="L40" s="651">
        <v>54</v>
      </c>
      <c r="M40" s="650">
        <v>40205</v>
      </c>
      <c r="N40" s="671">
        <v>41795</v>
      </c>
    </row>
    <row r="41" spans="1:14" ht="12.75" customHeight="1">
      <c r="A41" s="645" t="s">
        <v>300</v>
      </c>
      <c r="B41" s="550" t="s">
        <v>12</v>
      </c>
      <c r="C41" s="646">
        <v>4500000</v>
      </c>
      <c r="D41" s="548" t="s">
        <v>269</v>
      </c>
      <c r="E41" s="646">
        <v>-1.1496013030409813E-09</v>
      </c>
      <c r="F41" s="647">
        <v>0.12</v>
      </c>
      <c r="G41" s="648">
        <v>39727</v>
      </c>
      <c r="H41" s="648" t="s">
        <v>278</v>
      </c>
      <c r="I41" s="648" t="s">
        <v>162</v>
      </c>
      <c r="J41" s="649">
        <v>60</v>
      </c>
      <c r="K41" s="650">
        <v>39995</v>
      </c>
      <c r="L41" s="651">
        <v>54</v>
      </c>
      <c r="M41" s="650">
        <v>40205</v>
      </c>
      <c r="N41" s="671">
        <v>41795</v>
      </c>
    </row>
    <row r="42" spans="1:14" ht="12.75" customHeight="1">
      <c r="A42" s="645" t="s">
        <v>135</v>
      </c>
      <c r="B42" s="550" t="s">
        <v>4</v>
      </c>
      <c r="C42" s="646">
        <v>3075000</v>
      </c>
      <c r="D42" s="548" t="s">
        <v>269</v>
      </c>
      <c r="E42" s="646">
        <v>-8.294591680169106E-10</v>
      </c>
      <c r="F42" s="647">
        <v>0.12</v>
      </c>
      <c r="G42" s="648">
        <v>39727</v>
      </c>
      <c r="H42" s="648" t="s">
        <v>278</v>
      </c>
      <c r="I42" s="648" t="s">
        <v>162</v>
      </c>
      <c r="J42" s="649">
        <v>60</v>
      </c>
      <c r="K42" s="650">
        <v>39995</v>
      </c>
      <c r="L42" s="651">
        <v>54</v>
      </c>
      <c r="M42" s="650">
        <v>40205</v>
      </c>
      <c r="N42" s="671">
        <v>41795</v>
      </c>
    </row>
    <row r="43" spans="1:14" ht="12.75" customHeight="1">
      <c r="A43" s="645" t="s">
        <v>139</v>
      </c>
      <c r="B43" s="550" t="s">
        <v>10</v>
      </c>
      <c r="C43" s="646">
        <v>2500000</v>
      </c>
      <c r="D43" s="548" t="s">
        <v>269</v>
      </c>
      <c r="E43" s="646">
        <v>1.382431946694851E-10</v>
      </c>
      <c r="F43" s="647">
        <v>0.12</v>
      </c>
      <c r="G43" s="648">
        <v>39752</v>
      </c>
      <c r="H43" s="648" t="s">
        <v>278</v>
      </c>
      <c r="I43" s="648" t="s">
        <v>162</v>
      </c>
      <c r="J43" s="649">
        <v>60</v>
      </c>
      <c r="K43" s="650">
        <v>39995</v>
      </c>
      <c r="L43" s="651">
        <v>54</v>
      </c>
      <c r="M43" s="650">
        <v>40205</v>
      </c>
      <c r="N43" s="671">
        <v>41795</v>
      </c>
    </row>
    <row r="44" spans="1:14" ht="12.75" customHeight="1">
      <c r="A44" s="645" t="s">
        <v>142</v>
      </c>
      <c r="B44" s="550" t="s">
        <v>11</v>
      </c>
      <c r="C44" s="646">
        <v>5000000</v>
      </c>
      <c r="D44" s="548" t="s">
        <v>269</v>
      </c>
      <c r="E44" s="646">
        <v>1.1641532182693481E-10</v>
      </c>
      <c r="F44" s="647">
        <v>0.12</v>
      </c>
      <c r="G44" s="648">
        <v>39727</v>
      </c>
      <c r="H44" s="648" t="s">
        <v>278</v>
      </c>
      <c r="I44" s="648" t="s">
        <v>162</v>
      </c>
      <c r="J44" s="649">
        <v>60</v>
      </c>
      <c r="K44" s="650">
        <v>39995</v>
      </c>
      <c r="L44" s="651">
        <v>54</v>
      </c>
      <c r="M44" s="650">
        <v>40205</v>
      </c>
      <c r="N44" s="671">
        <v>41795</v>
      </c>
    </row>
    <row r="45" spans="1:14" ht="12.75" customHeight="1">
      <c r="A45" s="652" t="s">
        <v>143</v>
      </c>
      <c r="B45" s="551" t="s">
        <v>6</v>
      </c>
      <c r="C45" s="564">
        <v>1100000</v>
      </c>
      <c r="D45" s="653" t="s">
        <v>269</v>
      </c>
      <c r="E45" s="564">
        <v>-5.4569682106375694E-11</v>
      </c>
      <c r="F45" s="654">
        <v>0.12</v>
      </c>
      <c r="G45" s="655">
        <v>39727</v>
      </c>
      <c r="H45" s="655" t="s">
        <v>278</v>
      </c>
      <c r="I45" s="655" t="s">
        <v>162</v>
      </c>
      <c r="J45" s="656">
        <v>60</v>
      </c>
      <c r="K45" s="657">
        <v>39995</v>
      </c>
      <c r="L45" s="658">
        <v>54</v>
      </c>
      <c r="M45" s="657">
        <v>40205</v>
      </c>
      <c r="N45" s="704">
        <v>41795</v>
      </c>
    </row>
    <row r="46" spans="1:14" s="52" customFormat="1" ht="15" customHeight="1">
      <c r="A46" s="141" t="s">
        <v>98</v>
      </c>
      <c r="B46" s="136"/>
      <c r="C46" s="216">
        <v>20873530</v>
      </c>
      <c r="D46" s="137"/>
      <c r="E46" s="216">
        <v>7929998.65</v>
      </c>
      <c r="F46" s="136"/>
      <c r="G46" s="138"/>
      <c r="H46" s="136"/>
      <c r="I46" s="136"/>
      <c r="J46" s="136"/>
      <c r="K46" s="136"/>
      <c r="L46" s="136"/>
      <c r="M46" s="136"/>
      <c r="N46" s="220"/>
    </row>
    <row r="47" spans="1:14" ht="12.75" customHeight="1">
      <c r="A47" s="637" t="s">
        <v>108</v>
      </c>
      <c r="B47" s="638" t="s">
        <v>37</v>
      </c>
      <c r="C47" s="563">
        <v>12741050</v>
      </c>
      <c r="D47" s="639" t="s">
        <v>270</v>
      </c>
      <c r="E47" s="563">
        <v>0</v>
      </c>
      <c r="F47" s="640">
        <v>0.02</v>
      </c>
      <c r="G47" s="641">
        <v>38036</v>
      </c>
      <c r="H47" s="641" t="s">
        <v>278</v>
      </c>
      <c r="I47" s="667" t="s">
        <v>201</v>
      </c>
      <c r="J47" s="642">
        <v>185</v>
      </c>
      <c r="K47" s="643">
        <v>37533</v>
      </c>
      <c r="L47" s="644">
        <v>156</v>
      </c>
      <c r="M47" s="643">
        <v>38415</v>
      </c>
      <c r="N47" s="703">
        <v>43135</v>
      </c>
    </row>
    <row r="48" spans="1:14" ht="12.75" customHeight="1">
      <c r="A48" s="645" t="s">
        <v>123</v>
      </c>
      <c r="B48" s="550" t="s">
        <v>8</v>
      </c>
      <c r="C48" s="646">
        <v>7656670</v>
      </c>
      <c r="D48" s="548" t="s">
        <v>270</v>
      </c>
      <c r="E48" s="646">
        <v>7466035.23</v>
      </c>
      <c r="F48" s="647">
        <v>0.02</v>
      </c>
      <c r="G48" s="648">
        <v>38057</v>
      </c>
      <c r="H48" s="648" t="s">
        <v>278</v>
      </c>
      <c r="I48" s="668" t="s">
        <v>201</v>
      </c>
      <c r="J48" s="649">
        <v>185</v>
      </c>
      <c r="K48" s="650">
        <v>37533</v>
      </c>
      <c r="L48" s="651">
        <v>156</v>
      </c>
      <c r="M48" s="650">
        <v>38415</v>
      </c>
      <c r="N48" s="671">
        <v>43135</v>
      </c>
    </row>
    <row r="49" spans="1:14" ht="12.75" customHeight="1">
      <c r="A49" s="652" t="s">
        <v>140</v>
      </c>
      <c r="B49" s="551" t="s">
        <v>11</v>
      </c>
      <c r="C49" s="564">
        <v>475810</v>
      </c>
      <c r="D49" s="653" t="s">
        <v>270</v>
      </c>
      <c r="E49" s="564">
        <v>463963.42</v>
      </c>
      <c r="F49" s="654">
        <v>0.02</v>
      </c>
      <c r="G49" s="655">
        <v>38133</v>
      </c>
      <c r="H49" s="655" t="s">
        <v>278</v>
      </c>
      <c r="I49" s="669" t="s">
        <v>201</v>
      </c>
      <c r="J49" s="656">
        <v>185</v>
      </c>
      <c r="K49" s="657">
        <v>37533</v>
      </c>
      <c r="L49" s="658">
        <v>156</v>
      </c>
      <c r="M49" s="657">
        <v>38415</v>
      </c>
      <c r="N49" s="704">
        <v>43135</v>
      </c>
    </row>
    <row r="50" spans="1:14" s="52" customFormat="1" ht="15" customHeight="1">
      <c r="A50" s="738" t="s">
        <v>254</v>
      </c>
      <c r="B50" s="136"/>
      <c r="C50" s="216">
        <v>14937715.18</v>
      </c>
      <c r="D50" s="137"/>
      <c r="E50" s="216">
        <v>10252865.519999998</v>
      </c>
      <c r="F50" s="136"/>
      <c r="G50" s="138"/>
      <c r="H50" s="136"/>
      <c r="I50" s="136"/>
      <c r="J50" s="136"/>
      <c r="K50" s="136"/>
      <c r="L50" s="136"/>
      <c r="M50" s="136"/>
      <c r="N50" s="220"/>
    </row>
    <row r="51" spans="1:14" ht="12.75" customHeight="1">
      <c r="A51" s="672" t="s">
        <v>435</v>
      </c>
      <c r="B51" s="533" t="s">
        <v>455</v>
      </c>
      <c r="C51" s="563">
        <v>14937715.18</v>
      </c>
      <c r="D51" s="639" t="s">
        <v>269</v>
      </c>
      <c r="E51" s="563">
        <v>10252865.519999998</v>
      </c>
      <c r="F51" s="640">
        <v>0.06</v>
      </c>
      <c r="G51" s="641">
        <v>40908</v>
      </c>
      <c r="H51" s="641" t="s">
        <v>278</v>
      </c>
      <c r="I51" s="641" t="s">
        <v>164</v>
      </c>
      <c r="J51" s="642">
        <v>227</v>
      </c>
      <c r="K51" s="643">
        <v>40909</v>
      </c>
      <c r="L51" s="644">
        <v>227</v>
      </c>
      <c r="M51" s="643">
        <v>40909</v>
      </c>
      <c r="N51" s="703">
        <v>47848</v>
      </c>
    </row>
    <row r="52" spans="1:14" ht="15" customHeight="1" hidden="1">
      <c r="A52" s="876"/>
      <c r="B52" s="877" t="s">
        <v>8</v>
      </c>
      <c r="C52" s="685"/>
      <c r="D52" s="686"/>
      <c r="E52" s="685"/>
      <c r="F52" s="687"/>
      <c r="G52" s="688"/>
      <c r="H52" s="688"/>
      <c r="I52" s="688"/>
      <c r="J52" s="689"/>
      <c r="K52" s="690"/>
      <c r="L52" s="691"/>
      <c r="M52" s="690"/>
      <c r="N52" s="692"/>
    </row>
    <row r="53" spans="1:14" ht="15" customHeight="1" hidden="1">
      <c r="A53" s="701"/>
      <c r="B53" s="700" t="s">
        <v>11</v>
      </c>
      <c r="C53" s="564"/>
      <c r="D53" s="653"/>
      <c r="E53" s="564"/>
      <c r="F53" s="654"/>
      <c r="G53" s="655"/>
      <c r="H53" s="655"/>
      <c r="I53" s="655"/>
      <c r="J53" s="656"/>
      <c r="K53" s="657"/>
      <c r="L53" s="658"/>
      <c r="M53" s="657"/>
      <c r="N53" s="659"/>
    </row>
    <row r="54" spans="1:15" ht="15" customHeight="1">
      <c r="A54" s="736" t="s">
        <v>458</v>
      </c>
      <c r="B54" s="136"/>
      <c r="C54" s="216">
        <v>1180320</v>
      </c>
      <c r="D54" s="137"/>
      <c r="E54" s="216">
        <v>609832</v>
      </c>
      <c r="F54" s="136"/>
      <c r="G54" s="138"/>
      <c r="H54" s="136"/>
      <c r="I54" s="136"/>
      <c r="J54" s="136"/>
      <c r="K54" s="136"/>
      <c r="L54" s="136"/>
      <c r="M54" s="136"/>
      <c r="N54" s="220"/>
      <c r="O54" s="52"/>
    </row>
    <row r="55" spans="1:14" ht="12.75" customHeight="1" thickBot="1">
      <c r="A55" s="737" t="s">
        <v>324</v>
      </c>
      <c r="B55" s="702" t="s">
        <v>342</v>
      </c>
      <c r="C55" s="677">
        <v>1180320</v>
      </c>
      <c r="D55" s="678" t="s">
        <v>269</v>
      </c>
      <c r="E55" s="677">
        <v>609832</v>
      </c>
      <c r="F55" s="679" t="s">
        <v>328</v>
      </c>
      <c r="G55" s="680">
        <v>40532</v>
      </c>
      <c r="H55" s="680" t="s">
        <v>278</v>
      </c>
      <c r="I55" s="680" t="s">
        <v>164</v>
      </c>
      <c r="J55" s="681">
        <v>0</v>
      </c>
      <c r="K55" s="682" t="s">
        <v>329</v>
      </c>
      <c r="L55" s="681">
        <v>120</v>
      </c>
      <c r="M55" s="683">
        <v>40544</v>
      </c>
      <c r="N55" s="705">
        <v>44166</v>
      </c>
    </row>
    <row r="56" spans="1:14" ht="15" customHeight="1">
      <c r="A56" s="1047" t="s">
        <v>459</v>
      </c>
      <c r="B56" s="1048"/>
      <c r="C56" s="1048"/>
      <c r="D56" s="1048"/>
      <c r="E56" s="1048"/>
      <c r="F56" s="1048"/>
      <c r="G56" s="1048"/>
      <c r="H56" s="1048"/>
      <c r="I56" s="1048"/>
      <c r="J56" s="1048"/>
      <c r="K56" s="1048"/>
      <c r="L56" s="1048"/>
      <c r="M56" s="1048"/>
      <c r="N56" s="1049"/>
    </row>
    <row r="57" spans="1:14" s="52" customFormat="1" ht="15" customHeight="1">
      <c r="A57" s="738" t="s">
        <v>347</v>
      </c>
      <c r="B57" s="136"/>
      <c r="C57" s="216">
        <v>38763299.7</v>
      </c>
      <c r="D57" s="858"/>
      <c r="E57" s="216">
        <v>13574508.209999995</v>
      </c>
      <c r="F57" s="136"/>
      <c r="G57" s="138"/>
      <c r="H57" s="136"/>
      <c r="I57" s="136"/>
      <c r="J57" s="136"/>
      <c r="K57" s="136"/>
      <c r="L57" s="136"/>
      <c r="M57" s="136"/>
      <c r="N57" s="220"/>
    </row>
    <row r="58" spans="1:14" s="52" customFormat="1" ht="15" customHeight="1">
      <c r="A58" s="738" t="s">
        <v>481</v>
      </c>
      <c r="B58" s="136"/>
      <c r="C58" s="216">
        <v>29055000</v>
      </c>
      <c r="D58" s="858"/>
      <c r="E58" s="216">
        <v>7035682.210000003</v>
      </c>
      <c r="F58" s="136"/>
      <c r="G58" s="138"/>
      <c r="H58" s="136"/>
      <c r="I58" s="136"/>
      <c r="J58" s="136"/>
      <c r="K58" s="136"/>
      <c r="L58" s="136"/>
      <c r="M58" s="136"/>
      <c r="N58" s="220"/>
    </row>
    <row r="59" spans="1:14" ht="12.75" customHeight="1">
      <c r="A59" s="645" t="s">
        <v>418</v>
      </c>
      <c r="B59" s="550" t="s">
        <v>19</v>
      </c>
      <c r="C59" s="646">
        <v>8000000</v>
      </c>
      <c r="D59" s="548" t="s">
        <v>269</v>
      </c>
      <c r="E59" s="646">
        <v>3069466.690000003</v>
      </c>
      <c r="F59" s="647" t="s">
        <v>423</v>
      </c>
      <c r="G59" s="648">
        <v>40940</v>
      </c>
      <c r="H59" s="648" t="s">
        <v>278</v>
      </c>
      <c r="I59" s="648" t="s">
        <v>162</v>
      </c>
      <c r="J59" s="649">
        <v>60</v>
      </c>
      <c r="K59" s="650">
        <v>40969</v>
      </c>
      <c r="L59" s="651">
        <v>54</v>
      </c>
      <c r="M59" s="650" t="s">
        <v>424</v>
      </c>
      <c r="N59" s="671">
        <v>42767</v>
      </c>
    </row>
    <row r="60" spans="1:14" ht="12.75" customHeight="1">
      <c r="A60" s="645" t="s">
        <v>334</v>
      </c>
      <c r="B60" s="550" t="s">
        <v>12</v>
      </c>
      <c r="C60" s="646">
        <v>11500000</v>
      </c>
      <c r="D60" s="548" t="s">
        <v>269</v>
      </c>
      <c r="E60" s="646">
        <v>3525137.6500000027</v>
      </c>
      <c r="F60" s="647" t="s">
        <v>306</v>
      </c>
      <c r="G60" s="648">
        <v>40857</v>
      </c>
      <c r="H60" s="648" t="s">
        <v>278</v>
      </c>
      <c r="I60" s="648" t="s">
        <v>162</v>
      </c>
      <c r="J60" s="649">
        <v>60</v>
      </c>
      <c r="K60" s="650">
        <v>40887</v>
      </c>
      <c r="L60" s="651">
        <v>54</v>
      </c>
      <c r="M60" s="650">
        <v>41070</v>
      </c>
      <c r="N60" s="671">
        <v>42684</v>
      </c>
    </row>
    <row r="61" spans="1:14" ht="12.75" customHeight="1">
      <c r="A61" s="645" t="s">
        <v>335</v>
      </c>
      <c r="B61" s="550" t="s">
        <v>4</v>
      </c>
      <c r="C61" s="646">
        <v>4500000</v>
      </c>
      <c r="D61" s="548" t="s">
        <v>269</v>
      </c>
      <c r="E61" s="646">
        <v>-6.402842700481415E-10</v>
      </c>
      <c r="F61" s="647" t="s">
        <v>306</v>
      </c>
      <c r="G61" s="670">
        <v>40702</v>
      </c>
      <c r="H61" s="648" t="s">
        <v>278</v>
      </c>
      <c r="I61" s="648" t="s">
        <v>162</v>
      </c>
      <c r="J61" s="649">
        <v>36</v>
      </c>
      <c r="K61" s="650" t="s">
        <v>359</v>
      </c>
      <c r="L61" s="651">
        <v>36</v>
      </c>
      <c r="M61" s="650" t="s">
        <v>359</v>
      </c>
      <c r="N61" s="671">
        <v>41852</v>
      </c>
    </row>
    <row r="62" spans="1:14" ht="12.75" customHeight="1">
      <c r="A62" s="652" t="s">
        <v>336</v>
      </c>
      <c r="B62" s="551" t="s">
        <v>10</v>
      </c>
      <c r="C62" s="564">
        <v>5055000</v>
      </c>
      <c r="D62" s="653" t="s">
        <v>269</v>
      </c>
      <c r="E62" s="564">
        <v>441077.8699999987</v>
      </c>
      <c r="F62" s="654" t="s">
        <v>306</v>
      </c>
      <c r="G62" s="655">
        <v>40868</v>
      </c>
      <c r="H62" s="655" t="s">
        <v>278</v>
      </c>
      <c r="I62" s="655" t="s">
        <v>162</v>
      </c>
      <c r="J62" s="656">
        <v>50</v>
      </c>
      <c r="K62" s="657">
        <v>40906</v>
      </c>
      <c r="L62" s="658">
        <v>50</v>
      </c>
      <c r="M62" s="657">
        <v>40906</v>
      </c>
      <c r="N62" s="704">
        <v>42398</v>
      </c>
    </row>
    <row r="63" spans="1:14" ht="15" customHeight="1">
      <c r="A63" s="141" t="s">
        <v>480</v>
      </c>
      <c r="B63" s="136"/>
      <c r="C63" s="216">
        <v>9708299.7</v>
      </c>
      <c r="D63" s="137"/>
      <c r="E63" s="216">
        <v>6538825.999999993</v>
      </c>
      <c r="F63" s="136"/>
      <c r="G63" s="138"/>
      <c r="H63" s="136"/>
      <c r="I63" s="136"/>
      <c r="J63" s="136"/>
      <c r="K63" s="136"/>
      <c r="L63" s="136"/>
      <c r="M63" s="136"/>
      <c r="N63" s="220"/>
    </row>
    <row r="64" spans="1:14" ht="12.75" customHeight="1" hidden="1">
      <c r="A64" s="672"/>
      <c r="B64" s="638" t="s">
        <v>1</v>
      </c>
      <c r="C64" s="563"/>
      <c r="D64" s="639" t="s">
        <v>269</v>
      </c>
      <c r="E64" s="563"/>
      <c r="F64" s="640">
        <v>0.095</v>
      </c>
      <c r="G64" s="641">
        <v>41500</v>
      </c>
      <c r="H64" s="641" t="s">
        <v>278</v>
      </c>
      <c r="I64" s="641" t="s">
        <v>164</v>
      </c>
      <c r="J64" s="642">
        <v>60</v>
      </c>
      <c r="K64" s="643">
        <v>41531</v>
      </c>
      <c r="L64" s="644">
        <v>60</v>
      </c>
      <c r="M64" s="643">
        <v>43326</v>
      </c>
      <c r="N64" s="703">
        <v>43326</v>
      </c>
    </row>
    <row r="65" spans="1:14" ht="12.75" customHeight="1" hidden="1">
      <c r="A65" s="645"/>
      <c r="B65" s="550" t="s">
        <v>15</v>
      </c>
      <c r="C65" s="646"/>
      <c r="D65" s="548" t="s">
        <v>269</v>
      </c>
      <c r="E65" s="646"/>
      <c r="F65" s="647">
        <v>0.095</v>
      </c>
      <c r="G65" s="648">
        <v>41500</v>
      </c>
      <c r="H65" s="648" t="s">
        <v>278</v>
      </c>
      <c r="I65" s="648" t="s">
        <v>164</v>
      </c>
      <c r="J65" s="649">
        <v>60</v>
      </c>
      <c r="K65" s="650">
        <v>41531</v>
      </c>
      <c r="L65" s="651">
        <v>60</v>
      </c>
      <c r="M65" s="650">
        <v>43326</v>
      </c>
      <c r="N65" s="671">
        <v>43326</v>
      </c>
    </row>
    <row r="66" spans="1:14" ht="12.75" customHeight="1">
      <c r="A66" s="645" t="s">
        <v>505</v>
      </c>
      <c r="B66" s="550" t="s">
        <v>13</v>
      </c>
      <c r="C66" s="646">
        <v>5787299.7</v>
      </c>
      <c r="D66" s="548" t="s">
        <v>269</v>
      </c>
      <c r="E66" s="646">
        <v>4051109.5799999963</v>
      </c>
      <c r="F66" s="647">
        <v>0.095</v>
      </c>
      <c r="G66" s="648">
        <v>41719</v>
      </c>
      <c r="H66" s="648" t="s">
        <v>278</v>
      </c>
      <c r="I66" s="648" t="s">
        <v>164</v>
      </c>
      <c r="J66" s="649">
        <v>60</v>
      </c>
      <c r="K66" s="650">
        <v>41760</v>
      </c>
      <c r="L66" s="651">
        <v>60</v>
      </c>
      <c r="M66" s="650">
        <v>41760</v>
      </c>
      <c r="N66" s="671">
        <v>43556</v>
      </c>
    </row>
    <row r="67" spans="1:14" ht="12.75" customHeight="1">
      <c r="A67" s="645" t="s">
        <v>486</v>
      </c>
      <c r="B67" s="550" t="s">
        <v>3</v>
      </c>
      <c r="C67" s="646">
        <v>3739000</v>
      </c>
      <c r="D67" s="548" t="s">
        <v>269</v>
      </c>
      <c r="E67" s="646">
        <v>2305716.4199999967</v>
      </c>
      <c r="F67" s="647">
        <v>0.095</v>
      </c>
      <c r="G67" s="648">
        <v>41500</v>
      </c>
      <c r="H67" s="648" t="s">
        <v>278</v>
      </c>
      <c r="I67" s="648" t="s">
        <v>164</v>
      </c>
      <c r="J67" s="649">
        <v>60</v>
      </c>
      <c r="K67" s="650">
        <v>41622</v>
      </c>
      <c r="L67" s="651">
        <v>60</v>
      </c>
      <c r="M67" s="650">
        <v>41609</v>
      </c>
      <c r="N67" s="671">
        <v>43418</v>
      </c>
    </row>
    <row r="68" spans="1:14" ht="12.75" customHeight="1">
      <c r="A68" s="652" t="s">
        <v>503</v>
      </c>
      <c r="B68" s="700" t="s">
        <v>3</v>
      </c>
      <c r="C68" s="564">
        <v>182000</v>
      </c>
      <c r="D68" s="653" t="s">
        <v>269</v>
      </c>
      <c r="E68" s="564">
        <v>182000</v>
      </c>
      <c r="F68" s="654">
        <v>0.095</v>
      </c>
      <c r="G68" s="655">
        <v>41500</v>
      </c>
      <c r="H68" s="655" t="s">
        <v>278</v>
      </c>
      <c r="I68" s="655" t="s">
        <v>164</v>
      </c>
      <c r="J68" s="656">
        <v>60</v>
      </c>
      <c r="K68" s="657">
        <v>41699</v>
      </c>
      <c r="L68" s="658">
        <v>60</v>
      </c>
      <c r="M68" s="657">
        <v>41699</v>
      </c>
      <c r="N68" s="704">
        <v>43497</v>
      </c>
    </row>
    <row r="69" spans="1:14" ht="12.75" customHeight="1" hidden="1">
      <c r="A69" s="895"/>
      <c r="B69" s="684" t="s">
        <v>7</v>
      </c>
      <c r="C69" s="685"/>
      <c r="D69" s="686" t="s">
        <v>269</v>
      </c>
      <c r="E69" s="685"/>
      <c r="F69" s="687">
        <v>0.095</v>
      </c>
      <c r="G69" s="688">
        <v>41500</v>
      </c>
      <c r="H69" s="688" t="s">
        <v>278</v>
      </c>
      <c r="I69" s="688" t="s">
        <v>164</v>
      </c>
      <c r="J69" s="689">
        <v>168</v>
      </c>
      <c r="K69" s="690">
        <v>41531</v>
      </c>
      <c r="L69" s="691">
        <v>60</v>
      </c>
      <c r="M69" s="690">
        <v>43326</v>
      </c>
      <c r="N69" s="896">
        <v>43326</v>
      </c>
    </row>
    <row r="70" spans="1:14" ht="12.75" customHeight="1" hidden="1">
      <c r="A70" s="652"/>
      <c r="B70" s="551" t="s">
        <v>4</v>
      </c>
      <c r="C70" s="564"/>
      <c r="D70" s="653" t="s">
        <v>269</v>
      </c>
      <c r="E70" s="564"/>
      <c r="F70" s="654">
        <v>0.095</v>
      </c>
      <c r="G70" s="655">
        <v>41500</v>
      </c>
      <c r="H70" s="655" t="s">
        <v>278</v>
      </c>
      <c r="I70" s="655" t="s">
        <v>164</v>
      </c>
      <c r="J70" s="656">
        <v>60</v>
      </c>
      <c r="K70" s="657">
        <v>41531</v>
      </c>
      <c r="L70" s="658">
        <v>60</v>
      </c>
      <c r="M70" s="657">
        <v>43326</v>
      </c>
      <c r="N70" s="704">
        <v>43326</v>
      </c>
    </row>
    <row r="71" spans="1:14" s="52" customFormat="1" ht="15" customHeight="1">
      <c r="A71" s="661" t="s">
        <v>314</v>
      </c>
      <c r="B71" s="662"/>
      <c r="C71" s="663">
        <v>35908879.08</v>
      </c>
      <c r="D71" s="664"/>
      <c r="E71" s="663">
        <v>15781534.489999998</v>
      </c>
      <c r="F71" s="662"/>
      <c r="G71" s="665"/>
      <c r="H71" s="662"/>
      <c r="I71" s="662"/>
      <c r="J71" s="662"/>
      <c r="K71" s="662"/>
      <c r="L71" s="662"/>
      <c r="M71" s="662"/>
      <c r="N71" s="666"/>
    </row>
    <row r="72" spans="1:14" ht="12.75" customHeight="1">
      <c r="A72" s="672" t="s">
        <v>331</v>
      </c>
      <c r="B72" s="533" t="s">
        <v>344</v>
      </c>
      <c r="C72" s="563">
        <v>16000000</v>
      </c>
      <c r="D72" s="639" t="s">
        <v>269</v>
      </c>
      <c r="E72" s="563">
        <v>5673265.579999998</v>
      </c>
      <c r="F72" s="673">
        <v>0.103625</v>
      </c>
      <c r="G72" s="674">
        <v>40571</v>
      </c>
      <c r="H72" s="674" t="s">
        <v>338</v>
      </c>
      <c r="I72" s="674" t="s">
        <v>162</v>
      </c>
      <c r="J72" s="644">
        <v>12</v>
      </c>
      <c r="K72" s="675">
        <v>40752</v>
      </c>
      <c r="L72" s="644">
        <v>10</v>
      </c>
      <c r="M72" s="676">
        <v>41118</v>
      </c>
      <c r="N72" s="703">
        <v>42736</v>
      </c>
    </row>
    <row r="73" spans="1:14" ht="12.75" customHeight="1">
      <c r="A73" s="645" t="s">
        <v>311</v>
      </c>
      <c r="B73" s="550" t="s">
        <v>345</v>
      </c>
      <c r="C73" s="646">
        <v>2200000</v>
      </c>
      <c r="D73" s="548" t="s">
        <v>269</v>
      </c>
      <c r="E73" s="646">
        <v>0</v>
      </c>
      <c r="F73" s="647">
        <v>0.1436</v>
      </c>
      <c r="G73" s="648">
        <v>40442</v>
      </c>
      <c r="H73" s="648" t="s">
        <v>278</v>
      </c>
      <c r="I73" s="648" t="s">
        <v>162</v>
      </c>
      <c r="J73" s="649">
        <v>60</v>
      </c>
      <c r="K73" s="650">
        <v>40473</v>
      </c>
      <c r="L73" s="651">
        <v>54</v>
      </c>
      <c r="M73" s="650">
        <v>40655</v>
      </c>
      <c r="N73" s="671">
        <v>42269</v>
      </c>
    </row>
    <row r="74" spans="1:14" ht="12.75" customHeight="1">
      <c r="A74" s="645" t="s">
        <v>125</v>
      </c>
      <c r="B74" s="550" t="s">
        <v>343</v>
      </c>
      <c r="C74" s="646">
        <v>5208879.08</v>
      </c>
      <c r="D74" s="548" t="s">
        <v>269</v>
      </c>
      <c r="E74" s="646">
        <v>2272942.6300000018</v>
      </c>
      <c r="F74" s="647">
        <v>0.09</v>
      </c>
      <c r="G74" s="648">
        <v>38261</v>
      </c>
      <c r="H74" s="648" t="s">
        <v>278</v>
      </c>
      <c r="I74" s="648" t="s">
        <v>162</v>
      </c>
      <c r="J74" s="649">
        <v>120</v>
      </c>
      <c r="K74" s="650">
        <v>39893</v>
      </c>
      <c r="L74" s="651">
        <v>120</v>
      </c>
      <c r="M74" s="650">
        <v>39893</v>
      </c>
      <c r="N74" s="671">
        <v>43517</v>
      </c>
    </row>
    <row r="75" spans="1:14" ht="12.75" customHeight="1">
      <c r="A75" s="778" t="s">
        <v>475</v>
      </c>
      <c r="B75" s="779" t="s">
        <v>477</v>
      </c>
      <c r="C75" s="780">
        <v>10000000</v>
      </c>
      <c r="D75" s="781" t="s">
        <v>269</v>
      </c>
      <c r="E75" s="646">
        <v>6864656.58</v>
      </c>
      <c r="F75" s="782" t="s">
        <v>476</v>
      </c>
      <c r="G75" s="783"/>
      <c r="H75" s="783" t="s">
        <v>278</v>
      </c>
      <c r="I75" s="783" t="s">
        <v>162</v>
      </c>
      <c r="J75" s="784">
        <v>60</v>
      </c>
      <c r="K75" s="785">
        <v>41456</v>
      </c>
      <c r="L75" s="786">
        <v>54</v>
      </c>
      <c r="M75" s="785">
        <v>41640</v>
      </c>
      <c r="N75" s="787">
        <v>43252</v>
      </c>
    </row>
    <row r="76" spans="1:14" ht="12.75" customHeight="1" thickBot="1">
      <c r="A76" s="706" t="s">
        <v>352</v>
      </c>
      <c r="B76" s="707" t="s">
        <v>354</v>
      </c>
      <c r="C76" s="677">
        <v>2500000</v>
      </c>
      <c r="D76" s="678" t="s">
        <v>269</v>
      </c>
      <c r="E76" s="677">
        <v>970669.6999999995</v>
      </c>
      <c r="F76" s="708" t="s">
        <v>362</v>
      </c>
      <c r="G76" s="680">
        <v>40623</v>
      </c>
      <c r="H76" s="709" t="s">
        <v>338</v>
      </c>
      <c r="I76" s="709" t="s">
        <v>162</v>
      </c>
      <c r="J76" s="710">
        <v>12</v>
      </c>
      <c r="K76" s="683">
        <v>40816</v>
      </c>
      <c r="L76" s="681">
        <v>10</v>
      </c>
      <c r="M76" s="683">
        <v>41182</v>
      </c>
      <c r="N76" s="711">
        <v>42824</v>
      </c>
    </row>
    <row r="77" spans="1:15" s="52" customFormat="1" ht="15" customHeight="1" thickBot="1">
      <c r="A77" s="1043" t="s">
        <v>245</v>
      </c>
      <c r="B77" s="1044"/>
      <c r="C77" s="217">
        <v>189241351.36</v>
      </c>
      <c r="E77" s="217">
        <v>51832357.02999999</v>
      </c>
      <c r="F77" s="879"/>
      <c r="G77" s="880"/>
      <c r="H77" s="879"/>
      <c r="I77" s="879"/>
      <c r="J77" s="879"/>
      <c r="K77" s="879"/>
      <c r="L77" s="879"/>
      <c r="M77" s="879"/>
      <c r="N77" s="879"/>
      <c r="O77" s="591"/>
    </row>
    <row r="78" spans="1:15" ht="12">
      <c r="A78" s="1" t="s">
        <v>456</v>
      </c>
      <c r="C78" s="22"/>
      <c r="F78" s="878"/>
      <c r="G78" s="592"/>
      <c r="H78" s="878"/>
      <c r="I78" s="878"/>
      <c r="J78" s="878"/>
      <c r="K78" s="878"/>
      <c r="L78" s="878"/>
      <c r="M78" s="878"/>
      <c r="N78" s="878"/>
      <c r="O78" s="878"/>
    </row>
    <row r="79" spans="1:15" ht="12">
      <c r="A79" s="202"/>
      <c r="C79" s="22"/>
      <c r="F79" s="878"/>
      <c r="G79" s="878"/>
      <c r="H79" s="878"/>
      <c r="I79" s="878"/>
      <c r="J79" s="878"/>
      <c r="K79" s="878"/>
      <c r="L79" s="878"/>
      <c r="M79" s="878"/>
      <c r="N79" s="878"/>
      <c r="O79" s="878"/>
    </row>
    <row r="80" ht="12">
      <c r="C80" s="22"/>
    </row>
  </sheetData>
  <sheetProtection/>
  <mergeCells count="17">
    <mergeCell ref="A77:B77"/>
    <mergeCell ref="A22:B22"/>
    <mergeCell ref="D6:D7"/>
    <mergeCell ref="C6:C7"/>
    <mergeCell ref="A56:N56"/>
    <mergeCell ref="A25:N25"/>
    <mergeCell ref="A24:N24"/>
    <mergeCell ref="G6:G7"/>
    <mergeCell ref="F6:F7"/>
    <mergeCell ref="E6:E7"/>
    <mergeCell ref="A8:N8"/>
    <mergeCell ref="J6:K6"/>
    <mergeCell ref="L6:N6"/>
    <mergeCell ref="H6:H7"/>
    <mergeCell ref="A6:A7"/>
    <mergeCell ref="B6:B7"/>
    <mergeCell ref="I6:I7"/>
  </mergeCells>
  <printOptions horizontalCentered="1"/>
  <pageMargins left="0" right="0" top="0" bottom="0" header="0" footer="0.3937007874015748"/>
  <pageSetup fitToHeight="1" fitToWidth="1" horizontalDpi="600" verticalDpi="600" orientation="portrait" paperSize="9" scale="76" r:id="rId2"/>
  <headerFooter alignWithMargins="0">
    <oddFooter>&amp;CPágina N°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E638"/>
  <sheetViews>
    <sheetView showGridLines="0" view="pageBreakPreview" zoomScaleSheetLayoutView="100" zoomScalePageLayoutView="0" workbookViewId="0" topLeftCell="A157">
      <selection activeCell="E161" sqref="E161"/>
    </sheetView>
  </sheetViews>
  <sheetFormatPr defaultColWidth="11.421875" defaultRowHeight="12.75"/>
  <cols>
    <col min="1" max="1" width="28.7109375" style="0" bestFit="1" customWidth="1"/>
    <col min="2" max="2" width="9.00390625" style="0" customWidth="1"/>
    <col min="3" max="3" width="11.57421875" style="0" bestFit="1" customWidth="1"/>
    <col min="4" max="4" width="12.00390625" style="0" bestFit="1" customWidth="1"/>
    <col min="5" max="5" width="9.421875" style="0" bestFit="1" customWidth="1"/>
    <col min="6" max="6" width="11.8515625" style="0" bestFit="1" customWidth="1"/>
    <col min="7" max="7" width="9.28125" style="0" customWidth="1"/>
    <col min="8" max="8" width="10.140625" style="0" customWidth="1"/>
    <col min="9" max="9" width="11.28125" style="0" bestFit="1" customWidth="1"/>
    <col min="10" max="10" width="9.421875" style="0" customWidth="1"/>
    <col min="11" max="11" width="11.57421875" style="0" bestFit="1" customWidth="1"/>
    <col min="12" max="12" width="9.140625" style="0" customWidth="1"/>
    <col min="13" max="13" width="11.28125" style="0" bestFit="1" customWidth="1"/>
    <col min="14" max="14" width="10.140625" style="0" customWidth="1"/>
    <col min="15" max="16" width="9.421875" style="0" customWidth="1"/>
    <col min="17" max="17" width="10.00390625" style="0" customWidth="1"/>
    <col min="18" max="18" width="9.7109375" style="0" customWidth="1"/>
    <col min="19" max="19" width="8.8515625" style="0" customWidth="1"/>
    <col min="20" max="20" width="9.57421875" style="0" customWidth="1"/>
    <col min="21" max="21" width="8.140625" style="0" customWidth="1"/>
    <col min="22" max="22" width="9.57421875" style="0" customWidth="1"/>
    <col min="23" max="23" width="8.00390625" style="0" customWidth="1"/>
    <col min="24" max="24" width="9.57421875" style="0" customWidth="1"/>
    <col min="25" max="25" width="7.7109375" style="0" customWidth="1"/>
    <col min="26" max="26" width="9.28125" style="0" customWidth="1"/>
    <col min="27" max="27" width="8.28125" style="0" customWidth="1"/>
    <col min="28" max="28" width="10.28125" style="0" bestFit="1" customWidth="1"/>
    <col min="29" max="29" width="10.140625" style="0" customWidth="1"/>
  </cols>
  <sheetData>
    <row r="1" spans="1:29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56" t="s">
        <v>212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1"/>
      <c r="AC1" s="56" t="s">
        <v>212</v>
      </c>
    </row>
    <row r="2" spans="1:21" ht="18" customHeight="1">
      <c r="A2" s="37"/>
      <c r="G2" s="36" t="s">
        <v>228</v>
      </c>
      <c r="U2" s="36" t="s">
        <v>228</v>
      </c>
    </row>
    <row r="3" spans="1:21" ht="18" customHeight="1">
      <c r="A3" s="37"/>
      <c r="G3" s="36" t="s">
        <v>225</v>
      </c>
      <c r="U3" s="36" t="s">
        <v>224</v>
      </c>
    </row>
    <row r="4" spans="1:29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1"/>
      <c r="O4" s="56" t="s">
        <v>209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1"/>
      <c r="AC4" s="56" t="s">
        <v>209</v>
      </c>
    </row>
    <row r="5" spans="1:22" ht="12.75">
      <c r="A5" s="28"/>
      <c r="C5" s="63"/>
      <c r="G5" s="163" t="s">
        <v>513</v>
      </c>
      <c r="H5" s="29"/>
      <c r="U5" s="30" t="s">
        <v>513</v>
      </c>
      <c r="V5" s="29"/>
    </row>
    <row r="6" spans="1:3" ht="13.5" thickBot="1">
      <c r="A6" s="28"/>
      <c r="C6" s="63"/>
    </row>
    <row r="7" spans="1:29" s="65" customFormat="1" ht="13.5" thickBot="1">
      <c r="A7" s="788" t="s">
        <v>221</v>
      </c>
      <c r="B7" s="1054" t="s">
        <v>231</v>
      </c>
      <c r="C7" s="1055"/>
      <c r="D7" s="1054" t="s">
        <v>232</v>
      </c>
      <c r="E7" s="1055"/>
      <c r="F7" s="1054" t="s">
        <v>233</v>
      </c>
      <c r="G7" s="1055"/>
      <c r="H7" s="1054" t="s">
        <v>234</v>
      </c>
      <c r="I7" s="1055"/>
      <c r="J7" s="1054" t="s">
        <v>235</v>
      </c>
      <c r="K7" s="1055"/>
      <c r="L7" s="1054" t="s">
        <v>236</v>
      </c>
      <c r="M7" s="1055"/>
      <c r="N7" s="1054" t="s">
        <v>223</v>
      </c>
      <c r="O7" s="1055"/>
      <c r="P7" s="1054" t="s">
        <v>237</v>
      </c>
      <c r="Q7" s="1055"/>
      <c r="R7" s="1054" t="s">
        <v>238</v>
      </c>
      <c r="S7" s="1055"/>
      <c r="T7" s="1054" t="s">
        <v>239</v>
      </c>
      <c r="U7" s="1055"/>
      <c r="V7" s="1054" t="s">
        <v>240</v>
      </c>
      <c r="W7" s="1055"/>
      <c r="X7" s="1054" t="s">
        <v>241</v>
      </c>
      <c r="Y7" s="1055"/>
      <c r="Z7" s="1054" t="s">
        <v>242</v>
      </c>
      <c r="AA7" s="1055"/>
      <c r="AB7" s="1054" t="s">
        <v>227</v>
      </c>
      <c r="AC7" s="1055"/>
    </row>
    <row r="8" spans="1:29" s="65" customFormat="1" ht="12.75">
      <c r="A8" s="789"/>
      <c r="B8" s="74" t="s">
        <v>226</v>
      </c>
      <c r="C8" s="73" t="s">
        <v>169</v>
      </c>
      <c r="D8" s="72" t="s">
        <v>226</v>
      </c>
      <c r="E8" s="71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</row>
    <row r="9" spans="1:29" s="65" customFormat="1" ht="13.5" thickBot="1">
      <c r="A9" s="790"/>
      <c r="B9" s="69" t="s">
        <v>1</v>
      </c>
      <c r="C9" s="68" t="s">
        <v>230</v>
      </c>
      <c r="D9" s="67" t="s">
        <v>1</v>
      </c>
      <c r="E9" s="66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</row>
    <row r="10" spans="2:18" ht="12.75">
      <c r="B10" s="528"/>
      <c r="C10" s="528"/>
      <c r="R10" s="528"/>
    </row>
    <row r="11" spans="1:30" ht="27" customHeight="1" hidden="1" thickBot="1">
      <c r="A11" s="33"/>
      <c r="B11" s="33"/>
      <c r="C11" s="33"/>
      <c r="D11" s="33"/>
      <c r="E11" s="33"/>
      <c r="F11" s="33"/>
      <c r="G11" s="33"/>
      <c r="H11" s="34" t="s">
        <v>258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 t="s">
        <v>258</v>
      </c>
      <c r="W11" s="33"/>
      <c r="X11" s="33"/>
      <c r="Y11" s="33"/>
      <c r="Z11" s="33"/>
      <c r="AA11" s="33"/>
      <c r="AB11" s="1053"/>
      <c r="AC11" s="1053"/>
      <c r="AD11" s="28" t="s">
        <v>258</v>
      </c>
    </row>
    <row r="12" spans="1:29" s="52" customFormat="1" ht="13.5" customHeight="1" hidden="1" thickBot="1">
      <c r="A12" s="55" t="s">
        <v>220</v>
      </c>
      <c r="B12" s="54"/>
      <c r="C12" s="54"/>
      <c r="D12" s="54"/>
      <c r="E12" s="54"/>
      <c r="F12" s="54"/>
      <c r="G12" s="54"/>
      <c r="H12" s="54" t="s">
        <v>268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268</v>
      </c>
      <c r="W12" s="54"/>
      <c r="X12" s="54"/>
      <c r="Y12" s="54"/>
      <c r="Z12" s="54"/>
      <c r="AA12" s="54"/>
      <c r="AB12" s="54"/>
      <c r="AC12" s="62"/>
    </row>
    <row r="13" spans="1:29" ht="12.75" hidden="1">
      <c r="A13" s="85" t="s">
        <v>246</v>
      </c>
      <c r="B13" s="79">
        <v>576963.14</v>
      </c>
      <c r="C13" s="80">
        <v>117605.66</v>
      </c>
      <c r="D13" s="79">
        <v>581100.3800000001</v>
      </c>
      <c r="E13" s="80">
        <v>109883.73000000001</v>
      </c>
      <c r="F13" s="79">
        <v>582568.6</v>
      </c>
      <c r="G13" s="80">
        <v>116769.07</v>
      </c>
      <c r="H13" s="79">
        <v>588040.49</v>
      </c>
      <c r="I13" s="80">
        <v>113097.14000000001</v>
      </c>
      <c r="J13" s="79">
        <v>595114.2</v>
      </c>
      <c r="K13" s="80">
        <v>117261.98000000001</v>
      </c>
      <c r="L13" s="79">
        <v>600986.45</v>
      </c>
      <c r="M13" s="80">
        <v>113611.19</v>
      </c>
      <c r="N13" s="79">
        <v>3524773.2600000007</v>
      </c>
      <c r="O13" s="80">
        <v>688228.77</v>
      </c>
      <c r="P13" s="79">
        <v>609127.86</v>
      </c>
      <c r="Q13" s="80">
        <v>117953.84</v>
      </c>
      <c r="R13" s="79">
        <v>616067.84</v>
      </c>
      <c r="S13" s="80">
        <v>118251.31</v>
      </c>
      <c r="T13" s="79">
        <v>625944.2799999999</v>
      </c>
      <c r="U13" s="80">
        <v>115242.35</v>
      </c>
      <c r="V13" s="79">
        <v>632350.4</v>
      </c>
      <c r="W13" s="80">
        <v>119228.41</v>
      </c>
      <c r="X13" s="79">
        <v>641959.92</v>
      </c>
      <c r="Y13" s="80">
        <v>116080.39</v>
      </c>
      <c r="Z13" s="79">
        <v>653971.4899999999</v>
      </c>
      <c r="AA13" s="80">
        <v>121083.35999999997</v>
      </c>
      <c r="AB13" s="79">
        <v>7304195.050000002</v>
      </c>
      <c r="AC13" s="80">
        <v>1396068.4299999997</v>
      </c>
    </row>
    <row r="14" spans="1:29" ht="12.75" hidden="1">
      <c r="A14" s="46" t="s">
        <v>1</v>
      </c>
      <c r="B14" s="77">
        <v>62252.76</v>
      </c>
      <c r="C14" s="78">
        <v>12689.35</v>
      </c>
      <c r="D14" s="77">
        <v>62699.119999999995</v>
      </c>
      <c r="E14" s="78">
        <v>11856.16</v>
      </c>
      <c r="F14" s="77">
        <v>62857.57</v>
      </c>
      <c r="G14" s="78">
        <v>12599.05</v>
      </c>
      <c r="H14" s="77">
        <v>63447.939999999995</v>
      </c>
      <c r="I14" s="78">
        <v>12202.86</v>
      </c>
      <c r="J14" s="77">
        <v>64211.20999999999</v>
      </c>
      <c r="K14" s="78">
        <v>12652.23</v>
      </c>
      <c r="L14" s="77">
        <v>64844.78</v>
      </c>
      <c r="M14" s="78">
        <v>12258.34</v>
      </c>
      <c r="N14" s="83">
        <v>380313.38</v>
      </c>
      <c r="O14" s="84">
        <v>74257.98999999999</v>
      </c>
      <c r="P14" s="77">
        <v>65723.23999999999</v>
      </c>
      <c r="Q14" s="78">
        <v>12726.900000000001</v>
      </c>
      <c r="R14" s="77">
        <v>66472.02</v>
      </c>
      <c r="S14" s="78">
        <v>12758.99</v>
      </c>
      <c r="T14" s="77">
        <v>67537.69</v>
      </c>
      <c r="U14" s="78">
        <v>12434.32</v>
      </c>
      <c r="V14" s="77">
        <v>68228.86</v>
      </c>
      <c r="W14" s="78">
        <v>12864.43</v>
      </c>
      <c r="X14" s="77">
        <v>69265.73000000001</v>
      </c>
      <c r="Y14" s="78">
        <v>12524.76</v>
      </c>
      <c r="Z14" s="77">
        <v>70561.72</v>
      </c>
      <c r="AA14" s="78">
        <v>13064.58</v>
      </c>
      <c r="AB14" s="83">
        <v>788102.64</v>
      </c>
      <c r="AC14" s="84">
        <v>150631.96999999997</v>
      </c>
    </row>
    <row r="15" spans="1:29" ht="12.75" hidden="1">
      <c r="A15" s="46" t="s">
        <v>36</v>
      </c>
      <c r="B15" s="77">
        <v>37677.06</v>
      </c>
      <c r="C15" s="78">
        <v>7679.94</v>
      </c>
      <c r="D15" s="77">
        <v>37947.25</v>
      </c>
      <c r="E15" s="78">
        <v>7175.65</v>
      </c>
      <c r="F15" s="77">
        <v>38043.11</v>
      </c>
      <c r="G15" s="78">
        <v>7625.31</v>
      </c>
      <c r="H15" s="77">
        <v>38400.45</v>
      </c>
      <c r="I15" s="78">
        <v>7385.51</v>
      </c>
      <c r="J15" s="77">
        <v>38862.37</v>
      </c>
      <c r="K15" s="78">
        <v>7657.49</v>
      </c>
      <c r="L15" s="77">
        <v>39245.85</v>
      </c>
      <c r="M15" s="78">
        <v>7419.1</v>
      </c>
      <c r="N15" s="83">
        <v>230176.09</v>
      </c>
      <c r="O15" s="84">
        <v>44943</v>
      </c>
      <c r="P15" s="77">
        <v>39777.5</v>
      </c>
      <c r="Q15" s="78">
        <v>7702.66</v>
      </c>
      <c r="R15" s="77">
        <v>40230.7</v>
      </c>
      <c r="S15" s="78">
        <v>7722.110000000001</v>
      </c>
      <c r="T15" s="77">
        <v>40875.65</v>
      </c>
      <c r="U15" s="78">
        <v>7525.62</v>
      </c>
      <c r="V15" s="77">
        <v>41293.99</v>
      </c>
      <c r="W15" s="78">
        <v>7785.91</v>
      </c>
      <c r="X15" s="77">
        <v>41921.509999999995</v>
      </c>
      <c r="Y15" s="78">
        <v>7580.32</v>
      </c>
      <c r="Z15" s="77">
        <v>42705.9</v>
      </c>
      <c r="AA15" s="78">
        <v>7907.030000000001</v>
      </c>
      <c r="AB15" s="83">
        <v>476981.34</v>
      </c>
      <c r="AC15" s="84">
        <v>91166.65</v>
      </c>
    </row>
    <row r="16" spans="1:29" ht="12.75" hidden="1">
      <c r="A16" s="46" t="s">
        <v>37</v>
      </c>
      <c r="B16" s="77">
        <v>59274.77</v>
      </c>
      <c r="C16" s="78">
        <v>12082.31</v>
      </c>
      <c r="D16" s="77">
        <v>59699.78</v>
      </c>
      <c r="E16" s="78">
        <v>11289.009999999998</v>
      </c>
      <c r="F16" s="77">
        <v>59850.65</v>
      </c>
      <c r="G16" s="78">
        <v>11996.369999999999</v>
      </c>
      <c r="H16" s="77">
        <v>60412.78</v>
      </c>
      <c r="I16" s="78">
        <v>11619.11</v>
      </c>
      <c r="J16" s="77">
        <v>61139.53</v>
      </c>
      <c r="K16" s="78">
        <v>12047.01</v>
      </c>
      <c r="L16" s="77">
        <v>61742.78999999999</v>
      </c>
      <c r="M16" s="78">
        <v>11671.91</v>
      </c>
      <c r="N16" s="83">
        <v>362120.3</v>
      </c>
      <c r="O16" s="84">
        <v>70705.72</v>
      </c>
      <c r="P16" s="77">
        <v>62579.24</v>
      </c>
      <c r="Q16" s="78">
        <v>12118.06</v>
      </c>
      <c r="R16" s="77">
        <v>63292.19</v>
      </c>
      <c r="S16" s="78">
        <v>12148.62</v>
      </c>
      <c r="T16" s="77">
        <v>64306.88999999999</v>
      </c>
      <c r="U16" s="78">
        <v>11839.53</v>
      </c>
      <c r="V16" s="77">
        <v>64964.99</v>
      </c>
      <c r="W16" s="78">
        <v>12249.01</v>
      </c>
      <c r="X16" s="77">
        <v>65952.27</v>
      </c>
      <c r="Y16" s="78">
        <v>11925.62</v>
      </c>
      <c r="Z16" s="77">
        <v>67186.25</v>
      </c>
      <c r="AA16" s="78">
        <v>12439.58</v>
      </c>
      <c r="AB16" s="83">
        <v>750402.13</v>
      </c>
      <c r="AC16" s="84">
        <v>143426.13999999998</v>
      </c>
    </row>
    <row r="17" spans="1:29" ht="12.75" hidden="1">
      <c r="A17" s="46" t="s">
        <v>19</v>
      </c>
      <c r="B17" s="77">
        <v>127020.03</v>
      </c>
      <c r="C17" s="78">
        <v>25891.18</v>
      </c>
      <c r="D17" s="77">
        <v>127930.84</v>
      </c>
      <c r="E17" s="78">
        <v>24191.22</v>
      </c>
      <c r="F17" s="77">
        <v>128254.09000000001</v>
      </c>
      <c r="G17" s="78">
        <v>25707.010000000002</v>
      </c>
      <c r="H17" s="77">
        <v>129458.72</v>
      </c>
      <c r="I17" s="78">
        <v>24898.660000000003</v>
      </c>
      <c r="J17" s="77">
        <v>131016.03</v>
      </c>
      <c r="K17" s="78">
        <v>25815.56</v>
      </c>
      <c r="L17" s="77">
        <v>132308.81</v>
      </c>
      <c r="M17" s="78">
        <v>25011.82</v>
      </c>
      <c r="N17" s="83">
        <v>775988.52</v>
      </c>
      <c r="O17" s="84">
        <v>151515.45</v>
      </c>
      <c r="P17" s="77">
        <v>134101.18</v>
      </c>
      <c r="Q17" s="78">
        <v>25967.88</v>
      </c>
      <c r="R17" s="77">
        <v>135629.02</v>
      </c>
      <c r="S17" s="78">
        <v>26033.36</v>
      </c>
      <c r="T17" s="77">
        <v>137803.36</v>
      </c>
      <c r="U17" s="78">
        <v>25370.93</v>
      </c>
      <c r="V17" s="77">
        <v>139213.67</v>
      </c>
      <c r="W17" s="78">
        <v>26248.47</v>
      </c>
      <c r="X17" s="77">
        <v>141329.25</v>
      </c>
      <c r="Y17" s="78">
        <v>25555.43</v>
      </c>
      <c r="Z17" s="77">
        <v>143973.61000000002</v>
      </c>
      <c r="AA17" s="78">
        <v>26656.83</v>
      </c>
      <c r="AB17" s="83">
        <v>1608038.61</v>
      </c>
      <c r="AC17" s="84">
        <v>307348.35000000003</v>
      </c>
    </row>
    <row r="18" spans="1:29" ht="12.75" hidden="1">
      <c r="A18" s="46" t="s">
        <v>15</v>
      </c>
      <c r="B18" s="77">
        <v>12412.07</v>
      </c>
      <c r="C18" s="78">
        <v>2530.04</v>
      </c>
      <c r="D18" s="77">
        <v>12501.07</v>
      </c>
      <c r="E18" s="78">
        <v>2363.92</v>
      </c>
      <c r="F18" s="77">
        <v>12532.66</v>
      </c>
      <c r="G18" s="78">
        <v>2512.01</v>
      </c>
      <c r="H18" s="77">
        <v>12650.38</v>
      </c>
      <c r="I18" s="78">
        <v>2433.04</v>
      </c>
      <c r="J18" s="77">
        <v>12802.55</v>
      </c>
      <c r="K18" s="78">
        <v>2522.63</v>
      </c>
      <c r="L18" s="77">
        <v>12928.88</v>
      </c>
      <c r="M18" s="78">
        <v>2444.09</v>
      </c>
      <c r="N18" s="83">
        <v>75827.61</v>
      </c>
      <c r="O18" s="84">
        <v>14805.73</v>
      </c>
      <c r="P18" s="77">
        <v>13104.02</v>
      </c>
      <c r="Q18" s="78">
        <v>2537.49</v>
      </c>
      <c r="R18" s="77">
        <v>13253.32</v>
      </c>
      <c r="S18" s="78">
        <v>2543.92</v>
      </c>
      <c r="T18" s="77">
        <v>13465.79</v>
      </c>
      <c r="U18" s="78">
        <v>2479.18</v>
      </c>
      <c r="V18" s="77">
        <v>13603.6</v>
      </c>
      <c r="W18" s="78">
        <v>2564.92</v>
      </c>
      <c r="X18" s="77">
        <v>13810.33</v>
      </c>
      <c r="Y18" s="78">
        <v>2497.21</v>
      </c>
      <c r="Z18" s="77">
        <v>14068.73</v>
      </c>
      <c r="AA18" s="78">
        <v>2604.8399999999997</v>
      </c>
      <c r="AB18" s="83">
        <v>157133.40000000002</v>
      </c>
      <c r="AC18" s="84">
        <v>30033.289999999997</v>
      </c>
    </row>
    <row r="19" spans="1:29" ht="12.75" hidden="1">
      <c r="A19" s="46" t="s">
        <v>14</v>
      </c>
      <c r="B19" s="77">
        <v>8056.899999999999</v>
      </c>
      <c r="C19" s="78">
        <v>1642.2599999999998</v>
      </c>
      <c r="D19" s="77">
        <v>8114.639999999999</v>
      </c>
      <c r="E19" s="78">
        <v>1534.44</v>
      </c>
      <c r="F19" s="77">
        <v>8135.18</v>
      </c>
      <c r="G19" s="78">
        <v>1630.59</v>
      </c>
      <c r="H19" s="77">
        <v>8211.55</v>
      </c>
      <c r="I19" s="78">
        <v>1579.3300000000002</v>
      </c>
      <c r="J19" s="77">
        <v>8310.37</v>
      </c>
      <c r="K19" s="78">
        <v>1637.48</v>
      </c>
      <c r="L19" s="77">
        <v>8392.33</v>
      </c>
      <c r="M19" s="78">
        <v>1586.5</v>
      </c>
      <c r="N19" s="83">
        <v>49220.97</v>
      </c>
      <c r="O19" s="84">
        <v>9610.6</v>
      </c>
      <c r="P19" s="77">
        <v>8506.06</v>
      </c>
      <c r="Q19" s="78">
        <v>1647.15</v>
      </c>
      <c r="R19" s="77">
        <v>8602.93</v>
      </c>
      <c r="S19" s="78">
        <v>1651.28</v>
      </c>
      <c r="T19" s="77">
        <v>8740.89</v>
      </c>
      <c r="U19" s="78">
        <v>1609.2800000000002</v>
      </c>
      <c r="V19" s="77">
        <v>8830.31</v>
      </c>
      <c r="W19" s="78">
        <v>1664.9299999999998</v>
      </c>
      <c r="X19" s="77">
        <v>8964.54</v>
      </c>
      <c r="Y19" s="78">
        <v>1620.97</v>
      </c>
      <c r="Z19" s="77">
        <v>9132.23</v>
      </c>
      <c r="AA19" s="78">
        <v>1690.84</v>
      </c>
      <c r="AB19" s="83">
        <v>101997.92999999998</v>
      </c>
      <c r="AC19" s="84">
        <v>19495.050000000003</v>
      </c>
    </row>
    <row r="20" spans="1:29" ht="12.75" hidden="1">
      <c r="A20" s="46" t="s">
        <v>13</v>
      </c>
      <c r="B20" s="601">
        <v>29887.54</v>
      </c>
      <c r="C20" s="602">
        <v>6092.139999999999</v>
      </c>
      <c r="D20" s="77">
        <v>30101.899999999998</v>
      </c>
      <c r="E20" s="78">
        <v>5692.16</v>
      </c>
      <c r="F20" s="77">
        <v>30177.91</v>
      </c>
      <c r="G20" s="78">
        <v>6048.8</v>
      </c>
      <c r="H20" s="77">
        <v>30461.41</v>
      </c>
      <c r="I20" s="78">
        <v>5858.610000000001</v>
      </c>
      <c r="J20" s="77">
        <v>30827.79</v>
      </c>
      <c r="K20" s="78">
        <v>6074.360000000001</v>
      </c>
      <c r="L20" s="77">
        <v>31132.03</v>
      </c>
      <c r="M20" s="78">
        <v>5885.24</v>
      </c>
      <c r="N20" s="83">
        <v>182588.58000000002</v>
      </c>
      <c r="O20" s="84">
        <v>35651.31</v>
      </c>
      <c r="P20" s="77">
        <v>31553.72</v>
      </c>
      <c r="Q20" s="78">
        <v>6110.19</v>
      </c>
      <c r="R20" s="77">
        <v>31913.27</v>
      </c>
      <c r="S20" s="78">
        <v>6125.62</v>
      </c>
      <c r="T20" s="77">
        <v>32424.83</v>
      </c>
      <c r="U20" s="78">
        <v>5969.71</v>
      </c>
      <c r="V20" s="77">
        <v>32756.729999999996</v>
      </c>
      <c r="W20" s="78">
        <v>6176.22</v>
      </c>
      <c r="X20" s="77">
        <v>33254.46</v>
      </c>
      <c r="Y20" s="78">
        <v>6013.13</v>
      </c>
      <c r="Z20" s="77">
        <v>33876.74</v>
      </c>
      <c r="AA20" s="78">
        <v>6272.289999999999</v>
      </c>
      <c r="AB20" s="83">
        <v>378368.33</v>
      </c>
      <c r="AC20" s="84">
        <v>72318.47</v>
      </c>
    </row>
    <row r="21" spans="1:29" ht="12.75" hidden="1">
      <c r="A21" s="46" t="s">
        <v>208</v>
      </c>
      <c r="B21" s="77">
        <v>27881.620000000003</v>
      </c>
      <c r="C21" s="78">
        <v>5683.28</v>
      </c>
      <c r="D21" s="77">
        <v>28081.559999999998</v>
      </c>
      <c r="E21" s="78">
        <v>5310.09</v>
      </c>
      <c r="F21" s="77">
        <v>28152.5</v>
      </c>
      <c r="G21" s="78">
        <v>5642.85</v>
      </c>
      <c r="H21" s="77">
        <v>28416.940000000002</v>
      </c>
      <c r="I21" s="78">
        <v>5465.379999999999</v>
      </c>
      <c r="J21" s="77">
        <v>28758.769999999997</v>
      </c>
      <c r="K21" s="78">
        <v>5666.68</v>
      </c>
      <c r="L21" s="77">
        <v>29042.550000000003</v>
      </c>
      <c r="M21" s="78">
        <v>5490.24</v>
      </c>
      <c r="N21" s="93">
        <v>170333.94</v>
      </c>
      <c r="O21" s="84">
        <v>33258.52</v>
      </c>
      <c r="P21" s="77">
        <v>29435.97</v>
      </c>
      <c r="Q21" s="78">
        <v>5700.12</v>
      </c>
      <c r="R21" s="77">
        <v>29771.35</v>
      </c>
      <c r="S21" s="78">
        <v>5714.47</v>
      </c>
      <c r="T21" s="77">
        <v>30248.620000000003</v>
      </c>
      <c r="U21" s="78">
        <v>5569.05</v>
      </c>
      <c r="V21" s="77">
        <v>30558.199999999997</v>
      </c>
      <c r="W21" s="78">
        <v>5761.6900000000005</v>
      </c>
      <c r="X21" s="77">
        <v>31022.58</v>
      </c>
      <c r="Y21" s="78">
        <v>5609.5599999999995</v>
      </c>
      <c r="Z21" s="77">
        <v>31603.04</v>
      </c>
      <c r="AA21" s="78">
        <v>5851.34</v>
      </c>
      <c r="AB21" s="83">
        <v>352973.7</v>
      </c>
      <c r="AC21" s="84">
        <v>67464.75</v>
      </c>
    </row>
    <row r="22" spans="1:29" ht="12.75" hidden="1">
      <c r="A22" s="46" t="s">
        <v>229</v>
      </c>
      <c r="B22" s="77">
        <v>44590.32</v>
      </c>
      <c r="C22" s="78">
        <v>9089.11</v>
      </c>
      <c r="D22" s="77">
        <v>44910.07</v>
      </c>
      <c r="E22" s="78">
        <v>8492.3</v>
      </c>
      <c r="F22" s="77">
        <v>45023.53</v>
      </c>
      <c r="G22" s="78">
        <v>9024.46</v>
      </c>
      <c r="H22" s="77">
        <v>45446.439999999995</v>
      </c>
      <c r="I22" s="78">
        <v>8740.67</v>
      </c>
      <c r="J22" s="77">
        <v>45993.11</v>
      </c>
      <c r="K22" s="78">
        <v>9062.52</v>
      </c>
      <c r="L22" s="77">
        <v>46446.96</v>
      </c>
      <c r="M22" s="78">
        <v>8780.4</v>
      </c>
      <c r="N22" s="83">
        <v>272410.43</v>
      </c>
      <c r="O22" s="94">
        <v>53189.46</v>
      </c>
      <c r="P22" s="77">
        <v>47076.15</v>
      </c>
      <c r="Q22" s="78">
        <v>9116</v>
      </c>
      <c r="R22" s="77">
        <v>47612.52</v>
      </c>
      <c r="S22" s="78">
        <v>9138.99</v>
      </c>
      <c r="T22" s="77">
        <v>48375.799999999996</v>
      </c>
      <c r="U22" s="78">
        <v>8906.45</v>
      </c>
      <c r="V22" s="77">
        <v>48870.909999999996</v>
      </c>
      <c r="W22" s="78">
        <v>9214.51</v>
      </c>
      <c r="X22" s="77">
        <v>49613.56</v>
      </c>
      <c r="Y22" s="78">
        <v>8971.23</v>
      </c>
      <c r="Z22" s="77">
        <v>50541.88</v>
      </c>
      <c r="AA22" s="78">
        <v>9357.87</v>
      </c>
      <c r="AB22" s="83">
        <v>564501.25</v>
      </c>
      <c r="AC22" s="84">
        <v>107894.50999999998</v>
      </c>
    </row>
    <row r="23" spans="1:29" ht="12.75" hidden="1">
      <c r="A23" s="46" t="s">
        <v>4</v>
      </c>
      <c r="B23" s="77">
        <v>33433.82</v>
      </c>
      <c r="C23" s="78">
        <v>6814.99</v>
      </c>
      <c r="D23" s="77">
        <v>33673.619999999995</v>
      </c>
      <c r="E23" s="78">
        <v>6367.55</v>
      </c>
      <c r="F23" s="77">
        <v>33758.65</v>
      </c>
      <c r="G23" s="78">
        <v>6766.54</v>
      </c>
      <c r="H23" s="77">
        <v>34075.78</v>
      </c>
      <c r="I23" s="78">
        <v>6553.75</v>
      </c>
      <c r="J23" s="77">
        <v>34485.64</v>
      </c>
      <c r="K23" s="78">
        <v>6795.07</v>
      </c>
      <c r="L23" s="77">
        <v>34825.979999999996</v>
      </c>
      <c r="M23" s="78">
        <v>6583.5199999999995</v>
      </c>
      <c r="N23" s="83">
        <v>204253.49</v>
      </c>
      <c r="O23" s="94">
        <v>39881.42</v>
      </c>
      <c r="P23" s="77">
        <v>35297.7</v>
      </c>
      <c r="Q23" s="78">
        <v>6835.18</v>
      </c>
      <c r="R23" s="77">
        <v>35699.909999999996</v>
      </c>
      <c r="S23" s="78">
        <v>6852.41</v>
      </c>
      <c r="T23" s="77">
        <v>36272.18</v>
      </c>
      <c r="U23" s="78">
        <v>6678.04</v>
      </c>
      <c r="V23" s="77">
        <v>36643.46</v>
      </c>
      <c r="W23" s="78">
        <v>6909.05</v>
      </c>
      <c r="X23" s="77">
        <v>37200.25</v>
      </c>
      <c r="Y23" s="78">
        <v>6726.64</v>
      </c>
      <c r="Z23" s="77">
        <v>37896.36</v>
      </c>
      <c r="AA23" s="78">
        <v>7016.5599999999995</v>
      </c>
      <c r="AB23" s="83">
        <v>423263.35</v>
      </c>
      <c r="AC23" s="84">
        <v>80899.29999999999</v>
      </c>
    </row>
    <row r="24" spans="1:29" ht="12.75" hidden="1">
      <c r="A24" s="46" t="s">
        <v>10</v>
      </c>
      <c r="B24" s="77">
        <v>10184.86</v>
      </c>
      <c r="C24" s="78">
        <v>2076.0299999999997</v>
      </c>
      <c r="D24" s="77">
        <v>10257.89</v>
      </c>
      <c r="E24" s="78">
        <v>1939.71</v>
      </c>
      <c r="F24" s="77">
        <v>10283.81</v>
      </c>
      <c r="G24" s="78">
        <v>2061.2799999999997</v>
      </c>
      <c r="H24" s="77">
        <v>10380.4</v>
      </c>
      <c r="I24" s="78">
        <v>1996.4499999999998</v>
      </c>
      <c r="J24" s="77">
        <v>10505.27</v>
      </c>
      <c r="K24" s="78">
        <v>2069.96</v>
      </c>
      <c r="L24" s="77">
        <v>10608.929999999998</v>
      </c>
      <c r="M24" s="78">
        <v>2005.5</v>
      </c>
      <c r="N24" s="83">
        <v>62221.159999999996</v>
      </c>
      <c r="O24" s="94">
        <v>12148.93</v>
      </c>
      <c r="P24" s="77">
        <v>10752.65</v>
      </c>
      <c r="Q24" s="78">
        <v>2082.19</v>
      </c>
      <c r="R24" s="77">
        <v>10875.16</v>
      </c>
      <c r="S24" s="78">
        <v>2087.45</v>
      </c>
      <c r="T24" s="77">
        <v>11049.5</v>
      </c>
      <c r="U24" s="78">
        <v>2034.3299999999997</v>
      </c>
      <c r="V24" s="77">
        <v>11162.59</v>
      </c>
      <c r="W24" s="78">
        <v>2104.67</v>
      </c>
      <c r="X24" s="77">
        <v>11332.22</v>
      </c>
      <c r="Y24" s="78">
        <v>2049.1</v>
      </c>
      <c r="Z24" s="77">
        <v>11544.25</v>
      </c>
      <c r="AA24" s="78">
        <v>2137.43</v>
      </c>
      <c r="AB24" s="83">
        <v>128937.53</v>
      </c>
      <c r="AC24" s="84">
        <v>24644.1</v>
      </c>
    </row>
    <row r="25" spans="1:29" ht="12.75" hidden="1">
      <c r="A25" s="46" t="s">
        <v>11</v>
      </c>
      <c r="B25" s="77">
        <v>124291.39</v>
      </c>
      <c r="C25" s="78">
        <v>25335.03</v>
      </c>
      <c r="D25" s="77">
        <v>125182.64000000001</v>
      </c>
      <c r="E25" s="78">
        <v>23671.52</v>
      </c>
      <c r="F25" s="77">
        <v>125498.94</v>
      </c>
      <c r="G25" s="78">
        <v>25154.8</v>
      </c>
      <c r="H25" s="77">
        <v>126677.70000000001</v>
      </c>
      <c r="I25" s="78">
        <v>24363.77</v>
      </c>
      <c r="J25" s="77">
        <v>128201.56</v>
      </c>
      <c r="K25" s="78">
        <v>25260.989999999998</v>
      </c>
      <c r="L25" s="77">
        <v>129466.55999999998</v>
      </c>
      <c r="M25" s="78">
        <v>24474.53</v>
      </c>
      <c r="N25" s="83">
        <v>759318.7899999999</v>
      </c>
      <c r="O25" s="94">
        <v>148260.64</v>
      </c>
      <c r="P25" s="77">
        <v>131220.43</v>
      </c>
      <c r="Q25" s="78">
        <v>25410.019999999997</v>
      </c>
      <c r="R25" s="77">
        <v>132715.45</v>
      </c>
      <c r="S25" s="78">
        <v>25474.089999999997</v>
      </c>
      <c r="T25" s="77">
        <v>134843.08</v>
      </c>
      <c r="U25" s="78">
        <v>24825.91</v>
      </c>
      <c r="V25" s="77">
        <v>136223.09</v>
      </c>
      <c r="W25" s="78">
        <v>25684.6</v>
      </c>
      <c r="X25" s="77">
        <v>138293.22</v>
      </c>
      <c r="Y25" s="78">
        <v>25006.420000000002</v>
      </c>
      <c r="Z25" s="77">
        <v>140880.78</v>
      </c>
      <c r="AA25" s="78">
        <v>26084.17</v>
      </c>
      <c r="AB25" s="83">
        <v>1573494.84</v>
      </c>
      <c r="AC25" s="84">
        <v>300745.85</v>
      </c>
    </row>
    <row r="26" spans="1:29" ht="12.75" hidden="1">
      <c r="A26" s="86" t="s">
        <v>248</v>
      </c>
      <c r="B26" s="103">
        <v>0</v>
      </c>
      <c r="C26" s="104">
        <v>0</v>
      </c>
      <c r="D26" s="103">
        <v>0</v>
      </c>
      <c r="E26" s="104">
        <v>0</v>
      </c>
      <c r="F26" s="103">
        <v>0</v>
      </c>
      <c r="G26" s="104">
        <v>0</v>
      </c>
      <c r="H26" s="103">
        <v>0</v>
      </c>
      <c r="I26" s="104">
        <v>0</v>
      </c>
      <c r="J26" s="103">
        <v>0</v>
      </c>
      <c r="K26" s="104">
        <v>0</v>
      </c>
      <c r="L26" s="103">
        <v>894722.918690193</v>
      </c>
      <c r="M26" s="104">
        <v>34065.72</v>
      </c>
      <c r="N26" s="79">
        <v>894722.918690193</v>
      </c>
      <c r="O26" s="634">
        <v>34065.72</v>
      </c>
      <c r="P26" s="103">
        <v>0</v>
      </c>
      <c r="Q26" s="104">
        <v>0</v>
      </c>
      <c r="R26" s="103">
        <v>0</v>
      </c>
      <c r="S26" s="104">
        <v>0</v>
      </c>
      <c r="T26" s="103">
        <v>0</v>
      </c>
      <c r="U26" s="104">
        <v>0</v>
      </c>
      <c r="V26" s="103">
        <v>0</v>
      </c>
      <c r="W26" s="104">
        <v>0</v>
      </c>
      <c r="X26" s="103">
        <v>0</v>
      </c>
      <c r="Y26" s="104">
        <v>0</v>
      </c>
      <c r="Z26" s="103">
        <v>0</v>
      </c>
      <c r="AA26" s="104">
        <v>0</v>
      </c>
      <c r="AB26" s="79">
        <v>894722.918690193</v>
      </c>
      <c r="AC26" s="80">
        <v>34065.72</v>
      </c>
    </row>
    <row r="27" spans="1:29" ht="13.5" hidden="1" thickBot="1">
      <c r="A27" s="616" t="s">
        <v>7</v>
      </c>
      <c r="B27" s="89"/>
      <c r="C27" s="90"/>
      <c r="D27" s="89"/>
      <c r="E27" s="90"/>
      <c r="F27" s="89"/>
      <c r="G27" s="90"/>
      <c r="H27" s="89"/>
      <c r="I27" s="90"/>
      <c r="J27" s="89"/>
      <c r="K27" s="90"/>
      <c r="L27" s="105">
        <v>894722.918690193</v>
      </c>
      <c r="M27" s="106">
        <v>34065.72</v>
      </c>
      <c r="N27" s="83">
        <v>894722.918690193</v>
      </c>
      <c r="O27" s="94">
        <v>34065.72</v>
      </c>
      <c r="P27" s="89"/>
      <c r="Q27" s="90"/>
      <c r="R27" s="89"/>
      <c r="S27" s="90"/>
      <c r="T27" s="89"/>
      <c r="U27" s="90"/>
      <c r="V27" s="89"/>
      <c r="W27" s="90"/>
      <c r="X27" s="89"/>
      <c r="Y27" s="90"/>
      <c r="Z27" s="89"/>
      <c r="AA27" s="90"/>
      <c r="AB27" s="83">
        <v>894722.918690193</v>
      </c>
      <c r="AC27" s="84">
        <v>34065.72</v>
      </c>
    </row>
    <row r="28" spans="1:29" s="52" customFormat="1" ht="12.75" hidden="1" thickBot="1">
      <c r="A28" s="53" t="s">
        <v>244</v>
      </c>
      <c r="B28" s="81">
        <v>576963.14</v>
      </c>
      <c r="C28" s="82">
        <v>117605.66</v>
      </c>
      <c r="D28" s="81">
        <v>581100.3800000001</v>
      </c>
      <c r="E28" s="82">
        <v>109883.73000000001</v>
      </c>
      <c r="F28" s="81">
        <v>582568.6</v>
      </c>
      <c r="G28" s="82">
        <v>116769.07</v>
      </c>
      <c r="H28" s="81">
        <v>588040.49</v>
      </c>
      <c r="I28" s="82">
        <v>113097.14000000001</v>
      </c>
      <c r="J28" s="81">
        <v>595114.2</v>
      </c>
      <c r="K28" s="82">
        <v>117261.98000000001</v>
      </c>
      <c r="L28" s="81">
        <v>1495709.368690193</v>
      </c>
      <c r="M28" s="82">
        <v>147676.91</v>
      </c>
      <c r="N28" s="632">
        <v>4419496.178690193</v>
      </c>
      <c r="O28" s="633">
        <v>722294.4900000001</v>
      </c>
      <c r="P28" s="81">
        <v>609127.86</v>
      </c>
      <c r="Q28" s="82">
        <v>117953.84</v>
      </c>
      <c r="R28" s="81">
        <v>616067.84</v>
      </c>
      <c r="S28" s="82">
        <v>118251.31</v>
      </c>
      <c r="T28" s="81">
        <v>625944.2799999999</v>
      </c>
      <c r="U28" s="82">
        <v>115242.35</v>
      </c>
      <c r="V28" s="81">
        <v>632350.4</v>
      </c>
      <c r="W28" s="82">
        <v>119228.41</v>
      </c>
      <c r="X28" s="81">
        <v>641959.92</v>
      </c>
      <c r="Y28" s="82">
        <v>116080.39</v>
      </c>
      <c r="Z28" s="81">
        <v>653971.4899999999</v>
      </c>
      <c r="AA28" s="82">
        <v>121083.35999999997</v>
      </c>
      <c r="AB28" s="632">
        <v>8198917.968690194</v>
      </c>
      <c r="AC28" s="633">
        <v>1430134.15</v>
      </c>
    </row>
    <row r="29" spans="1:29" ht="13.5" hidden="1" thickBot="1">
      <c r="A29" s="52"/>
      <c r="B29" s="594"/>
      <c r="C29" s="594"/>
      <c r="D29" s="594"/>
      <c r="E29" s="594"/>
      <c r="F29" s="594"/>
      <c r="G29" s="59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1"/>
      <c r="AC29" s="52"/>
    </row>
    <row r="30" spans="1:29" s="52" customFormat="1" ht="13.5" customHeight="1" hidden="1" thickBot="1">
      <c r="A30" s="50" t="s">
        <v>218</v>
      </c>
      <c r="B30" s="595"/>
      <c r="C30" s="595"/>
      <c r="D30" s="595"/>
      <c r="E30" s="595"/>
      <c r="F30" s="595"/>
      <c r="G30" s="595"/>
      <c r="H30" s="88" t="s">
        <v>256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88" t="s">
        <v>256</v>
      </c>
      <c r="W30" s="49"/>
      <c r="X30" s="49"/>
      <c r="Y30" s="49"/>
      <c r="Z30" s="49"/>
      <c r="AA30" s="49"/>
      <c r="AB30" s="49"/>
      <c r="AC30" s="48"/>
    </row>
    <row r="31" spans="1:29" ht="12.75" hidden="1">
      <c r="A31" s="47" t="s">
        <v>101</v>
      </c>
      <c r="B31" s="597">
        <v>0</v>
      </c>
      <c r="C31" s="598">
        <v>0</v>
      </c>
      <c r="D31" s="597">
        <v>0</v>
      </c>
      <c r="E31" s="598">
        <v>0</v>
      </c>
      <c r="F31" s="597">
        <v>0</v>
      </c>
      <c r="G31" s="598">
        <v>0</v>
      </c>
      <c r="H31" s="597">
        <v>0</v>
      </c>
      <c r="I31" s="598">
        <v>0</v>
      </c>
      <c r="J31" s="597">
        <v>0</v>
      </c>
      <c r="K31" s="598">
        <v>0</v>
      </c>
      <c r="L31" s="597">
        <v>0</v>
      </c>
      <c r="M31" s="598">
        <v>0</v>
      </c>
      <c r="N31" s="599">
        <v>0</v>
      </c>
      <c r="O31" s="600">
        <v>0</v>
      </c>
      <c r="P31" s="597">
        <v>0</v>
      </c>
      <c r="Q31" s="598">
        <v>0</v>
      </c>
      <c r="R31" s="597">
        <v>0</v>
      </c>
      <c r="S31" s="598">
        <v>0</v>
      </c>
      <c r="T31" s="597">
        <v>0</v>
      </c>
      <c r="U31" s="598">
        <v>0</v>
      </c>
      <c r="V31" s="597">
        <v>0</v>
      </c>
      <c r="W31" s="598">
        <v>0</v>
      </c>
      <c r="X31" s="597">
        <v>0</v>
      </c>
      <c r="Y31" s="598">
        <v>0</v>
      </c>
      <c r="Z31" s="597">
        <v>0</v>
      </c>
      <c r="AA31" s="598">
        <v>0</v>
      </c>
      <c r="AB31" s="599">
        <v>0</v>
      </c>
      <c r="AC31" s="600">
        <v>0</v>
      </c>
    </row>
    <row r="32" spans="1:29" ht="12.75" hidden="1">
      <c r="A32" s="46" t="s">
        <v>1</v>
      </c>
      <c r="B32" s="89"/>
      <c r="C32" s="90"/>
      <c r="D32" s="89"/>
      <c r="E32" s="90"/>
      <c r="F32" s="89"/>
      <c r="G32" s="90"/>
      <c r="H32" s="89"/>
      <c r="I32" s="90"/>
      <c r="J32" s="89"/>
      <c r="K32" s="90"/>
      <c r="L32" s="89"/>
      <c r="M32" s="90"/>
      <c r="N32" s="603">
        <v>0</v>
      </c>
      <c r="O32" s="94">
        <v>0</v>
      </c>
      <c r="P32" s="89"/>
      <c r="Q32" s="90"/>
      <c r="R32" s="89"/>
      <c r="S32" s="90"/>
      <c r="T32" s="89"/>
      <c r="U32" s="90"/>
      <c r="V32" s="89"/>
      <c r="W32" s="90"/>
      <c r="X32" s="89"/>
      <c r="Y32" s="90"/>
      <c r="Z32" s="89"/>
      <c r="AA32" s="90"/>
      <c r="AB32" s="603">
        <v>0</v>
      </c>
      <c r="AC32" s="94">
        <v>0</v>
      </c>
    </row>
    <row r="33" spans="1:30" ht="12.75" hidden="1">
      <c r="A33" s="45" t="s">
        <v>249</v>
      </c>
      <c r="B33" s="604">
        <v>1174936.7000000002</v>
      </c>
      <c r="C33" s="605">
        <v>409316.04999999993</v>
      </c>
      <c r="D33" s="604">
        <v>1186686.08</v>
      </c>
      <c r="E33" s="605">
        <v>397566.64999999997</v>
      </c>
      <c r="F33" s="604">
        <v>1198552.93</v>
      </c>
      <c r="G33" s="605">
        <v>385699.79999999993</v>
      </c>
      <c r="H33" s="604">
        <v>1210538.45</v>
      </c>
      <c r="I33" s="605">
        <v>373714.24999999994</v>
      </c>
      <c r="J33" s="604">
        <v>1222643.84</v>
      </c>
      <c r="K33" s="605">
        <v>361608.88</v>
      </c>
      <c r="L33" s="604">
        <v>1234870.2899999998</v>
      </c>
      <c r="M33" s="605">
        <v>349382.42</v>
      </c>
      <c r="N33" s="604">
        <v>7228228.29</v>
      </c>
      <c r="O33" s="605">
        <v>2277288.05</v>
      </c>
      <c r="P33" s="604">
        <v>1247218.9999999995</v>
      </c>
      <c r="Q33" s="605">
        <v>337033.72000000003</v>
      </c>
      <c r="R33" s="604">
        <v>1259691.2099999997</v>
      </c>
      <c r="S33" s="605">
        <v>324561.55</v>
      </c>
      <c r="T33" s="604">
        <v>1272288.0899999999</v>
      </c>
      <c r="U33" s="605">
        <v>311964.6500000001</v>
      </c>
      <c r="V33" s="604">
        <v>1285010.9700000002</v>
      </c>
      <c r="W33" s="605">
        <v>299241.74</v>
      </c>
      <c r="X33" s="604">
        <v>1297861.09</v>
      </c>
      <c r="Y33" s="605">
        <v>286391.67</v>
      </c>
      <c r="Z33" s="604">
        <v>1310839.7100000004</v>
      </c>
      <c r="AA33" s="605">
        <v>273413.04</v>
      </c>
      <c r="AB33" s="604">
        <v>14901138.36</v>
      </c>
      <c r="AC33" s="605">
        <v>4109894.42</v>
      </c>
      <c r="AD33" s="25"/>
    </row>
    <row r="34" spans="1:29" ht="12.75" hidden="1">
      <c r="A34" s="46" t="s">
        <v>1</v>
      </c>
      <c r="B34" s="601">
        <v>119934.2</v>
      </c>
      <c r="C34" s="602">
        <v>41718.98</v>
      </c>
      <c r="D34" s="601">
        <v>121133.54</v>
      </c>
      <c r="E34" s="602">
        <v>40519.64</v>
      </c>
      <c r="F34" s="601">
        <v>122344.87</v>
      </c>
      <c r="G34" s="602">
        <v>39308.3</v>
      </c>
      <c r="H34" s="601">
        <v>123568.32</v>
      </c>
      <c r="I34" s="602">
        <v>38084.85</v>
      </c>
      <c r="J34" s="601">
        <v>124804.01</v>
      </c>
      <c r="K34" s="602">
        <v>36849.17</v>
      </c>
      <c r="L34" s="601">
        <v>126052.05</v>
      </c>
      <c r="M34" s="602">
        <v>35601.13</v>
      </c>
      <c r="N34" s="603">
        <v>737836.99</v>
      </c>
      <c r="O34" s="94">
        <v>232082.07</v>
      </c>
      <c r="P34" s="601">
        <v>127312.57</v>
      </c>
      <c r="Q34" s="602">
        <v>34340.61</v>
      </c>
      <c r="R34" s="601">
        <v>128585.69</v>
      </c>
      <c r="S34" s="602">
        <v>33067.48</v>
      </c>
      <c r="T34" s="601">
        <v>129871.55</v>
      </c>
      <c r="U34" s="602">
        <v>31781.63</v>
      </c>
      <c r="V34" s="601">
        <v>131170.26</v>
      </c>
      <c r="W34" s="602">
        <v>30482.91</v>
      </c>
      <c r="X34" s="601">
        <v>132481.97</v>
      </c>
      <c r="Y34" s="602">
        <v>29171.21</v>
      </c>
      <c r="Z34" s="601">
        <v>133806.79</v>
      </c>
      <c r="AA34" s="602">
        <v>27846.39</v>
      </c>
      <c r="AB34" s="603">
        <v>1521065.82</v>
      </c>
      <c r="AC34" s="94">
        <v>418772.3</v>
      </c>
    </row>
    <row r="35" spans="1:29" ht="12.75" hidden="1">
      <c r="A35" s="46" t="s">
        <v>36</v>
      </c>
      <c r="B35" s="601">
        <v>74090.61</v>
      </c>
      <c r="C35" s="602">
        <v>25772.34</v>
      </c>
      <c r="D35" s="601">
        <v>74831.52</v>
      </c>
      <c r="E35" s="602">
        <v>25031.43</v>
      </c>
      <c r="F35" s="601">
        <v>75579.83</v>
      </c>
      <c r="G35" s="602">
        <v>24283.12</v>
      </c>
      <c r="H35" s="601">
        <v>76335.63</v>
      </c>
      <c r="I35" s="602">
        <v>23527.32</v>
      </c>
      <c r="J35" s="601">
        <v>77098.99</v>
      </c>
      <c r="K35" s="602">
        <v>22763.96</v>
      </c>
      <c r="L35" s="601">
        <v>77869.98</v>
      </c>
      <c r="M35" s="602">
        <v>21992.97</v>
      </c>
      <c r="N35" s="603">
        <v>455806.56</v>
      </c>
      <c r="O35" s="94">
        <v>143371.13999999998</v>
      </c>
      <c r="P35" s="601">
        <v>78648.68</v>
      </c>
      <c r="Q35" s="602">
        <v>21214.27</v>
      </c>
      <c r="R35" s="601">
        <v>79435.17</v>
      </c>
      <c r="S35" s="602">
        <v>20427.79</v>
      </c>
      <c r="T35" s="601">
        <v>80229.52</v>
      </c>
      <c r="U35" s="602">
        <v>19633.44</v>
      </c>
      <c r="V35" s="601">
        <v>81031.81</v>
      </c>
      <c r="W35" s="602">
        <v>18831.14</v>
      </c>
      <c r="X35" s="601">
        <v>81842.13</v>
      </c>
      <c r="Y35" s="602">
        <v>18020.82</v>
      </c>
      <c r="Z35" s="601">
        <v>82660.55</v>
      </c>
      <c r="AA35" s="602">
        <v>17202.4</v>
      </c>
      <c r="AB35" s="603">
        <v>939654.42</v>
      </c>
      <c r="AC35" s="94">
        <v>258700.99999999997</v>
      </c>
    </row>
    <row r="36" spans="1:29" ht="12.75" hidden="1">
      <c r="A36" s="46" t="s">
        <v>37</v>
      </c>
      <c r="B36" s="601">
        <v>28448.04</v>
      </c>
      <c r="C36" s="602">
        <v>9895.62</v>
      </c>
      <c r="D36" s="601">
        <v>28732.52</v>
      </c>
      <c r="E36" s="602">
        <v>9611.14</v>
      </c>
      <c r="F36" s="601">
        <v>29019.85</v>
      </c>
      <c r="G36" s="602">
        <v>9323.81</v>
      </c>
      <c r="H36" s="601">
        <v>29310.04</v>
      </c>
      <c r="I36" s="602">
        <v>9033.62</v>
      </c>
      <c r="J36" s="601">
        <v>29603.14</v>
      </c>
      <c r="K36" s="602">
        <v>8740.52</v>
      </c>
      <c r="L36" s="601">
        <v>29899.18</v>
      </c>
      <c r="M36" s="602">
        <v>8444.48</v>
      </c>
      <c r="N36" s="603">
        <v>175012.77000000002</v>
      </c>
      <c r="O36" s="94">
        <v>55049.19</v>
      </c>
      <c r="P36" s="601">
        <v>30198.17</v>
      </c>
      <c r="Q36" s="602">
        <v>8145.49</v>
      </c>
      <c r="R36" s="601">
        <v>30500.15</v>
      </c>
      <c r="S36" s="602">
        <v>7843.51</v>
      </c>
      <c r="T36" s="601">
        <v>30805.15</v>
      </c>
      <c r="U36" s="602">
        <v>7538.51</v>
      </c>
      <c r="V36" s="601">
        <v>31113.2</v>
      </c>
      <c r="W36" s="602">
        <v>7230.46</v>
      </c>
      <c r="X36" s="601">
        <v>31424.33</v>
      </c>
      <c r="Y36" s="602">
        <v>6919.33</v>
      </c>
      <c r="Z36" s="601">
        <v>31738.58</v>
      </c>
      <c r="AA36" s="602">
        <v>6605.08</v>
      </c>
      <c r="AB36" s="603">
        <v>360792.35000000003</v>
      </c>
      <c r="AC36" s="94">
        <v>99331.57</v>
      </c>
    </row>
    <row r="37" spans="1:29" ht="12.75" hidden="1">
      <c r="A37" s="46" t="s">
        <v>250</v>
      </c>
      <c r="B37" s="601">
        <v>141824.87</v>
      </c>
      <c r="C37" s="602">
        <v>49333.63</v>
      </c>
      <c r="D37" s="601">
        <v>143243.12</v>
      </c>
      <c r="E37" s="602">
        <v>47915.38</v>
      </c>
      <c r="F37" s="601">
        <v>144675.55</v>
      </c>
      <c r="G37" s="602">
        <v>46482.95</v>
      </c>
      <c r="H37" s="601">
        <v>146122.31</v>
      </c>
      <c r="I37" s="602">
        <v>45036.19</v>
      </c>
      <c r="J37" s="601">
        <v>147583.53</v>
      </c>
      <c r="K37" s="602">
        <v>43574.97</v>
      </c>
      <c r="L37" s="601">
        <v>149059.37</v>
      </c>
      <c r="M37" s="602">
        <v>42099.13</v>
      </c>
      <c r="N37" s="603">
        <v>872508.75</v>
      </c>
      <c r="O37" s="94">
        <v>274442.25</v>
      </c>
      <c r="P37" s="601">
        <v>150549.96</v>
      </c>
      <c r="Q37" s="602">
        <v>40608.54</v>
      </c>
      <c r="R37" s="601">
        <v>152055.46</v>
      </c>
      <c r="S37" s="602">
        <v>39103.04</v>
      </c>
      <c r="T37" s="601">
        <v>153576.01</v>
      </c>
      <c r="U37" s="602">
        <v>37582.49</v>
      </c>
      <c r="V37" s="601">
        <v>155111.77</v>
      </c>
      <c r="W37" s="602">
        <v>36046.73</v>
      </c>
      <c r="X37" s="601">
        <v>156662.89</v>
      </c>
      <c r="Y37" s="602">
        <v>34495.61</v>
      </c>
      <c r="Z37" s="601">
        <v>158229.52</v>
      </c>
      <c r="AA37" s="602">
        <v>32928.98</v>
      </c>
      <c r="AB37" s="603">
        <v>1798694.3599999999</v>
      </c>
      <c r="AC37" s="94">
        <v>495207.6399999999</v>
      </c>
    </row>
    <row r="38" spans="1:29" ht="12.75" hidden="1">
      <c r="A38" s="46" t="s">
        <v>251</v>
      </c>
      <c r="B38" s="601">
        <v>18223.43</v>
      </c>
      <c r="C38" s="602">
        <v>6339</v>
      </c>
      <c r="D38" s="601">
        <v>18405.67</v>
      </c>
      <c r="E38" s="602">
        <v>6156.77</v>
      </c>
      <c r="F38" s="601">
        <v>18589.72</v>
      </c>
      <c r="G38" s="602">
        <v>5972.71</v>
      </c>
      <c r="H38" s="601">
        <v>18775.62</v>
      </c>
      <c r="I38" s="602">
        <v>5786.81</v>
      </c>
      <c r="J38" s="601">
        <v>18963.38</v>
      </c>
      <c r="K38" s="602">
        <v>5599.06</v>
      </c>
      <c r="L38" s="601">
        <v>19153.01</v>
      </c>
      <c r="M38" s="602">
        <v>5409.42</v>
      </c>
      <c r="N38" s="603">
        <v>112110.83</v>
      </c>
      <c r="O38" s="94">
        <v>35263.770000000004</v>
      </c>
      <c r="P38" s="601">
        <v>19344.54</v>
      </c>
      <c r="Q38" s="602">
        <v>5217.89</v>
      </c>
      <c r="R38" s="601">
        <v>19537.99</v>
      </c>
      <c r="S38" s="602">
        <v>5024.45</v>
      </c>
      <c r="T38" s="601">
        <v>19733.37</v>
      </c>
      <c r="U38" s="602">
        <v>4829.07</v>
      </c>
      <c r="V38" s="601">
        <v>19930.7</v>
      </c>
      <c r="W38" s="602">
        <v>4631.73</v>
      </c>
      <c r="X38" s="601">
        <v>20130.01</v>
      </c>
      <c r="Y38" s="602">
        <v>4432.43</v>
      </c>
      <c r="Z38" s="601">
        <v>20331.31</v>
      </c>
      <c r="AA38" s="602">
        <v>4231.13</v>
      </c>
      <c r="AB38" s="603">
        <v>231118.75</v>
      </c>
      <c r="AC38" s="94">
        <v>63630.47</v>
      </c>
    </row>
    <row r="39" spans="1:29" ht="12.75" hidden="1">
      <c r="A39" s="46" t="s">
        <v>14</v>
      </c>
      <c r="B39" s="601">
        <v>20734.88</v>
      </c>
      <c r="C39" s="602">
        <v>7212.61</v>
      </c>
      <c r="D39" s="601">
        <v>20942.23</v>
      </c>
      <c r="E39" s="602">
        <v>7005.26</v>
      </c>
      <c r="F39" s="601">
        <v>21151.65</v>
      </c>
      <c r="G39" s="602">
        <v>6795.84</v>
      </c>
      <c r="H39" s="601">
        <v>21363.17</v>
      </c>
      <c r="I39" s="602">
        <v>6584.32</v>
      </c>
      <c r="J39" s="601">
        <v>21576.8</v>
      </c>
      <c r="K39" s="602">
        <v>6370.69</v>
      </c>
      <c r="L39" s="601">
        <v>21792.57</v>
      </c>
      <c r="M39" s="602">
        <v>6154.92</v>
      </c>
      <c r="N39" s="603">
        <v>127561.29999999999</v>
      </c>
      <c r="O39" s="94">
        <v>40123.64</v>
      </c>
      <c r="P39" s="601">
        <v>22010.5</v>
      </c>
      <c r="Q39" s="602">
        <v>5936.99</v>
      </c>
      <c r="R39" s="601">
        <v>22230.6</v>
      </c>
      <c r="S39" s="602">
        <v>5716.89</v>
      </c>
      <c r="T39" s="601">
        <v>22452.91</v>
      </c>
      <c r="U39" s="602">
        <v>5494.58</v>
      </c>
      <c r="V39" s="601">
        <v>22677.44</v>
      </c>
      <c r="W39" s="602">
        <v>5270.05</v>
      </c>
      <c r="X39" s="601">
        <v>22904.21</v>
      </c>
      <c r="Y39" s="602">
        <v>5043.28</v>
      </c>
      <c r="Z39" s="601">
        <v>23133.25</v>
      </c>
      <c r="AA39" s="602">
        <v>4814.24</v>
      </c>
      <c r="AB39" s="603">
        <v>262970.20999999996</v>
      </c>
      <c r="AC39" s="94">
        <v>72399.67000000001</v>
      </c>
    </row>
    <row r="40" spans="1:29" ht="12.75" hidden="1">
      <c r="A40" s="46" t="s">
        <v>13</v>
      </c>
      <c r="B40" s="601">
        <v>108148.81</v>
      </c>
      <c r="C40" s="602">
        <v>37619.45</v>
      </c>
      <c r="D40" s="601">
        <v>109230.3</v>
      </c>
      <c r="E40" s="602">
        <v>36537.96</v>
      </c>
      <c r="F40" s="601">
        <v>110322.6</v>
      </c>
      <c r="G40" s="602">
        <v>35445.65</v>
      </c>
      <c r="H40" s="601">
        <v>111425.82</v>
      </c>
      <c r="I40" s="602">
        <v>34342.43</v>
      </c>
      <c r="J40" s="601">
        <v>112540.08</v>
      </c>
      <c r="K40" s="602">
        <v>33228.17</v>
      </c>
      <c r="L40" s="601">
        <v>113665.48</v>
      </c>
      <c r="M40" s="602">
        <v>32102.77</v>
      </c>
      <c r="N40" s="603">
        <v>665333.09</v>
      </c>
      <c r="O40" s="94">
        <v>209276.42999999996</v>
      </c>
      <c r="P40" s="601">
        <v>114802.14</v>
      </c>
      <c r="Q40" s="602">
        <v>30966.11</v>
      </c>
      <c r="R40" s="601">
        <v>115950.16</v>
      </c>
      <c r="S40" s="602">
        <v>29818.09</v>
      </c>
      <c r="T40" s="601">
        <v>117109.66</v>
      </c>
      <c r="U40" s="602">
        <v>28658.59</v>
      </c>
      <c r="V40" s="601">
        <v>118280.76</v>
      </c>
      <c r="W40" s="602">
        <v>27487.49</v>
      </c>
      <c r="X40" s="601">
        <v>119463.57</v>
      </c>
      <c r="Y40" s="602">
        <v>26304.69</v>
      </c>
      <c r="Z40" s="601">
        <v>120658.2</v>
      </c>
      <c r="AA40" s="602">
        <v>25110.05</v>
      </c>
      <c r="AB40" s="603">
        <v>1371597.58</v>
      </c>
      <c r="AC40" s="94">
        <v>377621.45</v>
      </c>
    </row>
    <row r="41" spans="1:29" ht="12.75" hidden="1">
      <c r="A41" s="46" t="s">
        <v>9</v>
      </c>
      <c r="B41" s="601">
        <v>35696.26</v>
      </c>
      <c r="C41" s="602">
        <v>12416.91</v>
      </c>
      <c r="D41" s="601">
        <v>36053.22</v>
      </c>
      <c r="E41" s="602">
        <v>12059.94</v>
      </c>
      <c r="F41" s="601">
        <v>36413.75</v>
      </c>
      <c r="G41" s="602">
        <v>11699.41</v>
      </c>
      <c r="H41" s="601">
        <v>36777.89</v>
      </c>
      <c r="I41" s="602">
        <v>11335.27</v>
      </c>
      <c r="J41" s="601">
        <v>37145.67</v>
      </c>
      <c r="K41" s="602">
        <v>10967.49</v>
      </c>
      <c r="L41" s="601">
        <v>37517.13</v>
      </c>
      <c r="M41" s="602">
        <v>10596.04</v>
      </c>
      <c r="N41" s="603">
        <v>219603.91999999998</v>
      </c>
      <c r="O41" s="94">
        <v>69075.06</v>
      </c>
      <c r="P41" s="601">
        <v>37892.3</v>
      </c>
      <c r="Q41" s="602">
        <v>10220.87</v>
      </c>
      <c r="R41" s="601">
        <v>38271.22</v>
      </c>
      <c r="S41" s="602">
        <v>9841.94</v>
      </c>
      <c r="T41" s="601">
        <v>38653.93</v>
      </c>
      <c r="U41" s="602">
        <v>9459.23</v>
      </c>
      <c r="V41" s="601">
        <v>39040.47</v>
      </c>
      <c r="W41" s="602">
        <v>9072.69</v>
      </c>
      <c r="X41" s="601">
        <v>39430.88</v>
      </c>
      <c r="Y41" s="602">
        <v>8682.29</v>
      </c>
      <c r="Z41" s="601">
        <v>39825.19</v>
      </c>
      <c r="AA41" s="602">
        <v>8287.98</v>
      </c>
      <c r="AB41" s="603">
        <v>452717.91</v>
      </c>
      <c r="AC41" s="94">
        <v>124640.05999999998</v>
      </c>
    </row>
    <row r="42" spans="1:29" ht="12.75" hidden="1">
      <c r="A42" s="46" t="s">
        <v>252</v>
      </c>
      <c r="B42" s="601">
        <v>107088.78</v>
      </c>
      <c r="C42" s="602">
        <v>37250.72</v>
      </c>
      <c r="D42" s="601">
        <v>108159.67</v>
      </c>
      <c r="E42" s="602">
        <v>36179.83</v>
      </c>
      <c r="F42" s="601">
        <v>109241.26</v>
      </c>
      <c r="G42" s="602">
        <v>35098.23</v>
      </c>
      <c r="H42" s="601">
        <v>110333.68</v>
      </c>
      <c r="I42" s="602">
        <v>34005.82</v>
      </c>
      <c r="J42" s="601">
        <v>111437.01</v>
      </c>
      <c r="K42" s="602">
        <v>32902.48</v>
      </c>
      <c r="L42" s="601">
        <v>112551.38</v>
      </c>
      <c r="M42" s="602">
        <v>31788.11</v>
      </c>
      <c r="N42" s="603">
        <v>658811.78</v>
      </c>
      <c r="O42" s="94">
        <v>207225.19</v>
      </c>
      <c r="P42" s="601">
        <v>113676.9</v>
      </c>
      <c r="Q42" s="602">
        <v>30662.6</v>
      </c>
      <c r="R42" s="601">
        <v>114813.67</v>
      </c>
      <c r="S42" s="602">
        <v>29525.83</v>
      </c>
      <c r="T42" s="601">
        <v>115961.8</v>
      </c>
      <c r="U42" s="602">
        <v>28377.69</v>
      </c>
      <c r="V42" s="601">
        <v>117121.42</v>
      </c>
      <c r="W42" s="602">
        <v>27218.07</v>
      </c>
      <c r="X42" s="601">
        <v>118292.64</v>
      </c>
      <c r="Y42" s="602">
        <v>26046.86</v>
      </c>
      <c r="Z42" s="601">
        <v>119475.56</v>
      </c>
      <c r="AA42" s="602">
        <v>24863.93</v>
      </c>
      <c r="AB42" s="603">
        <v>1358153.77</v>
      </c>
      <c r="AC42" s="94">
        <v>373920.17</v>
      </c>
    </row>
    <row r="43" spans="1:29" ht="12.75" hidden="1">
      <c r="A43" s="46" t="s">
        <v>208</v>
      </c>
      <c r="B43" s="601">
        <v>118236.32</v>
      </c>
      <c r="C43" s="602">
        <v>41128.38</v>
      </c>
      <c r="D43" s="601">
        <v>119418.68</v>
      </c>
      <c r="E43" s="602">
        <v>39946.01</v>
      </c>
      <c r="F43" s="601">
        <v>120612.87</v>
      </c>
      <c r="G43" s="602">
        <v>38751.83</v>
      </c>
      <c r="H43" s="601">
        <v>121819</v>
      </c>
      <c r="I43" s="602">
        <v>37545.7</v>
      </c>
      <c r="J43" s="601">
        <v>123037.19</v>
      </c>
      <c r="K43" s="602">
        <v>36327.51</v>
      </c>
      <c r="L43" s="601">
        <v>124267.56</v>
      </c>
      <c r="M43" s="602">
        <v>35097.13</v>
      </c>
      <c r="N43" s="603">
        <v>727391.6200000001</v>
      </c>
      <c r="O43" s="94">
        <v>228796.56</v>
      </c>
      <c r="P43" s="601">
        <v>125510.23</v>
      </c>
      <c r="Q43" s="602">
        <v>33854.46</v>
      </c>
      <c r="R43" s="601">
        <v>126765.34</v>
      </c>
      <c r="S43" s="602">
        <v>32599.36</v>
      </c>
      <c r="T43" s="601">
        <v>128032.99</v>
      </c>
      <c r="U43" s="602">
        <v>31331.7</v>
      </c>
      <c r="V43" s="601">
        <v>129313.32</v>
      </c>
      <c r="W43" s="602">
        <v>30051.37</v>
      </c>
      <c r="X43" s="601">
        <v>130606.45</v>
      </c>
      <c r="Y43" s="602">
        <v>28758.24</v>
      </c>
      <c r="Z43" s="601">
        <v>131912.52</v>
      </c>
      <c r="AA43" s="602">
        <v>27452.18</v>
      </c>
      <c r="AB43" s="603">
        <v>1499532.4700000002</v>
      </c>
      <c r="AC43" s="94">
        <v>412843.87</v>
      </c>
    </row>
    <row r="44" spans="1:29" ht="12.75" hidden="1">
      <c r="A44" s="46" t="s">
        <v>5</v>
      </c>
      <c r="B44" s="601">
        <v>86860.29</v>
      </c>
      <c r="C44" s="602">
        <v>30214.26</v>
      </c>
      <c r="D44" s="601">
        <v>87728.89</v>
      </c>
      <c r="E44" s="602">
        <v>29345.65</v>
      </c>
      <c r="F44" s="601">
        <v>88606.18</v>
      </c>
      <c r="G44" s="602">
        <v>28468.37</v>
      </c>
      <c r="H44" s="601">
        <v>89492.24</v>
      </c>
      <c r="I44" s="602">
        <v>27582.3</v>
      </c>
      <c r="J44" s="601">
        <v>90387.16</v>
      </c>
      <c r="K44" s="602">
        <v>26687.38</v>
      </c>
      <c r="L44" s="601">
        <v>91291.04</v>
      </c>
      <c r="M44" s="602">
        <v>25783.51</v>
      </c>
      <c r="N44" s="603">
        <v>534365.8</v>
      </c>
      <c r="O44" s="94">
        <v>168081.47</v>
      </c>
      <c r="P44" s="601">
        <v>92203.95</v>
      </c>
      <c r="Q44" s="602">
        <v>24870.6</v>
      </c>
      <c r="R44" s="601">
        <v>93125.99</v>
      </c>
      <c r="S44" s="602">
        <v>23948.56</v>
      </c>
      <c r="T44" s="601">
        <v>94057.25</v>
      </c>
      <c r="U44" s="602">
        <v>23017.3</v>
      </c>
      <c r="V44" s="601">
        <v>94997.82</v>
      </c>
      <c r="W44" s="602">
        <v>22076.73</v>
      </c>
      <c r="X44" s="601">
        <v>95947.8</v>
      </c>
      <c r="Y44" s="602">
        <v>21126.75</v>
      </c>
      <c r="Z44" s="601">
        <v>96907.27</v>
      </c>
      <c r="AA44" s="602">
        <v>20167.27</v>
      </c>
      <c r="AB44" s="603">
        <v>1101605.8800000001</v>
      </c>
      <c r="AC44" s="94">
        <v>303288.68000000005</v>
      </c>
    </row>
    <row r="45" spans="1:29" ht="12.75" hidden="1">
      <c r="A45" s="46" t="s">
        <v>7</v>
      </c>
      <c r="B45" s="601">
        <v>44927.04</v>
      </c>
      <c r="C45" s="602">
        <v>15627.82</v>
      </c>
      <c r="D45" s="601">
        <v>45376.31</v>
      </c>
      <c r="E45" s="602">
        <v>15178.55</v>
      </c>
      <c r="F45" s="601">
        <v>45830.07</v>
      </c>
      <c r="G45" s="602">
        <v>14724.79</v>
      </c>
      <c r="H45" s="601">
        <v>46288.37</v>
      </c>
      <c r="I45" s="602">
        <v>14266.49</v>
      </c>
      <c r="J45" s="601">
        <v>46751.26</v>
      </c>
      <c r="K45" s="602">
        <v>13803.6</v>
      </c>
      <c r="L45" s="601">
        <v>47218.77</v>
      </c>
      <c r="M45" s="602">
        <v>13336.09</v>
      </c>
      <c r="N45" s="603">
        <v>276391.82</v>
      </c>
      <c r="O45" s="94">
        <v>86937.34</v>
      </c>
      <c r="P45" s="601">
        <v>47690.96</v>
      </c>
      <c r="Q45" s="602">
        <v>12863.9</v>
      </c>
      <c r="R45" s="601">
        <v>48167.87</v>
      </c>
      <c r="S45" s="602">
        <v>12386.99</v>
      </c>
      <c r="T45" s="601">
        <v>48649.54</v>
      </c>
      <c r="U45" s="602">
        <v>11905.32</v>
      </c>
      <c r="V45" s="601">
        <v>49136.04</v>
      </c>
      <c r="W45" s="602">
        <v>11418.82</v>
      </c>
      <c r="X45" s="601">
        <v>49627.4</v>
      </c>
      <c r="Y45" s="602">
        <v>10927.46</v>
      </c>
      <c r="Z45" s="601">
        <v>50123.68</v>
      </c>
      <c r="AA45" s="602">
        <v>10431.19</v>
      </c>
      <c r="AB45" s="603">
        <v>569787.31</v>
      </c>
      <c r="AC45" s="94">
        <v>156871.02</v>
      </c>
    </row>
    <row r="46" spans="1:29" ht="12.75" hidden="1">
      <c r="A46" s="46" t="s">
        <v>229</v>
      </c>
      <c r="B46" s="606">
        <v>83926.98</v>
      </c>
      <c r="C46" s="602">
        <v>29193.91</v>
      </c>
      <c r="D46" s="606">
        <v>84766.25</v>
      </c>
      <c r="E46" s="602">
        <v>28354.64</v>
      </c>
      <c r="F46" s="606">
        <v>85613.92</v>
      </c>
      <c r="G46" s="602">
        <v>27506.98</v>
      </c>
      <c r="H46" s="606">
        <v>86470.05</v>
      </c>
      <c r="I46" s="602">
        <v>26650.84</v>
      </c>
      <c r="J46" s="606">
        <v>87334.75</v>
      </c>
      <c r="K46" s="602">
        <v>25786.14</v>
      </c>
      <c r="L46" s="606">
        <v>88208.1</v>
      </c>
      <c r="M46" s="602">
        <v>24912.79</v>
      </c>
      <c r="N46" s="603">
        <v>516320.04999999993</v>
      </c>
      <c r="O46" s="94">
        <v>162405.30000000002</v>
      </c>
      <c r="P46" s="606">
        <v>89090.18</v>
      </c>
      <c r="Q46" s="602">
        <v>24030.71</v>
      </c>
      <c r="R46" s="606">
        <v>89981.09</v>
      </c>
      <c r="S46" s="602">
        <v>23139.81</v>
      </c>
      <c r="T46" s="606">
        <v>90880.9</v>
      </c>
      <c r="U46" s="602">
        <v>22240</v>
      </c>
      <c r="V46" s="606">
        <v>91789.71</v>
      </c>
      <c r="W46" s="602">
        <v>21331.19</v>
      </c>
      <c r="X46" s="606">
        <v>92707.6</v>
      </c>
      <c r="Y46" s="602">
        <v>20413.29</v>
      </c>
      <c r="Z46" s="606">
        <v>93634.68</v>
      </c>
      <c r="AA46" s="602">
        <v>19486.21</v>
      </c>
      <c r="AB46" s="603">
        <v>1064404.21</v>
      </c>
      <c r="AC46" s="94">
        <v>293046.51</v>
      </c>
    </row>
    <row r="47" spans="1:29" ht="12.75" hidden="1">
      <c r="A47" s="46" t="s">
        <v>4</v>
      </c>
      <c r="B47" s="606">
        <v>54883</v>
      </c>
      <c r="C47" s="602">
        <v>19090.99</v>
      </c>
      <c r="D47" s="606">
        <v>55431.83</v>
      </c>
      <c r="E47" s="602">
        <v>18542.16</v>
      </c>
      <c r="F47" s="606">
        <v>55986.15</v>
      </c>
      <c r="G47" s="602">
        <v>17987.84</v>
      </c>
      <c r="H47" s="606">
        <v>56546.01</v>
      </c>
      <c r="I47" s="602">
        <v>17427.98</v>
      </c>
      <c r="J47" s="606">
        <v>57111.47</v>
      </c>
      <c r="K47" s="602">
        <v>16862.52</v>
      </c>
      <c r="L47" s="606">
        <v>57682.58</v>
      </c>
      <c r="M47" s="602">
        <v>16291.41</v>
      </c>
      <c r="N47" s="603">
        <v>337641.04000000004</v>
      </c>
      <c r="O47" s="94">
        <v>106202.90000000001</v>
      </c>
      <c r="P47" s="606">
        <v>58259.41</v>
      </c>
      <c r="Q47" s="602">
        <v>15714.58</v>
      </c>
      <c r="R47" s="606">
        <v>58842</v>
      </c>
      <c r="S47" s="602">
        <v>15131.99</v>
      </c>
      <c r="T47" s="606">
        <v>59430.42</v>
      </c>
      <c r="U47" s="602">
        <v>14543.57</v>
      </c>
      <c r="V47" s="606">
        <v>60024.73</v>
      </c>
      <c r="W47" s="602">
        <v>13949.26</v>
      </c>
      <c r="X47" s="606">
        <v>60624.98</v>
      </c>
      <c r="Y47" s="602">
        <v>13349.02</v>
      </c>
      <c r="Z47" s="606">
        <v>61231.23</v>
      </c>
      <c r="AA47" s="602">
        <v>12742.77</v>
      </c>
      <c r="AB47" s="603">
        <v>696053.81</v>
      </c>
      <c r="AC47" s="94">
        <v>191634.09</v>
      </c>
    </row>
    <row r="48" spans="1:29" ht="12.75" hidden="1">
      <c r="A48" s="46" t="s">
        <v>10</v>
      </c>
      <c r="B48" s="601">
        <v>45669.59</v>
      </c>
      <c r="C48" s="602">
        <v>16501.68</v>
      </c>
      <c r="D48" s="601">
        <v>46126.29</v>
      </c>
      <c r="E48" s="602">
        <v>16044.98</v>
      </c>
      <c r="F48" s="601">
        <v>46587.55</v>
      </c>
      <c r="G48" s="602">
        <v>15583.72</v>
      </c>
      <c r="H48" s="601">
        <v>47053.43</v>
      </c>
      <c r="I48" s="602">
        <v>15117.84</v>
      </c>
      <c r="J48" s="601">
        <v>47523.96</v>
      </c>
      <c r="K48" s="602">
        <v>14647.31</v>
      </c>
      <c r="L48" s="601">
        <v>47999.2</v>
      </c>
      <c r="M48" s="602">
        <v>14172.07</v>
      </c>
      <c r="N48" s="603">
        <v>280960.01999999996</v>
      </c>
      <c r="O48" s="94">
        <v>92067.6</v>
      </c>
      <c r="P48" s="601">
        <v>48479.19</v>
      </c>
      <c r="Q48" s="602">
        <v>13692.08</v>
      </c>
      <c r="R48" s="601">
        <v>48963.99</v>
      </c>
      <c r="S48" s="602">
        <v>13207.28</v>
      </c>
      <c r="T48" s="601">
        <v>49453.63</v>
      </c>
      <c r="U48" s="602">
        <v>12717.64</v>
      </c>
      <c r="V48" s="601">
        <v>49948.16</v>
      </c>
      <c r="W48" s="602">
        <v>12223.11</v>
      </c>
      <c r="X48" s="601">
        <v>50447.64</v>
      </c>
      <c r="Y48" s="602">
        <v>11723.63</v>
      </c>
      <c r="Z48" s="601">
        <v>50952.12</v>
      </c>
      <c r="AA48" s="602">
        <v>11219.15</v>
      </c>
      <c r="AB48" s="603">
        <v>579204.75</v>
      </c>
      <c r="AC48" s="94">
        <v>166850.49000000002</v>
      </c>
    </row>
    <row r="49" spans="1:29" ht="12.75" hidden="1">
      <c r="A49" s="46" t="s">
        <v>11</v>
      </c>
      <c r="B49" s="601">
        <v>66131.51</v>
      </c>
      <c r="C49" s="602">
        <v>23003.78</v>
      </c>
      <c r="D49" s="601">
        <v>66792.83</v>
      </c>
      <c r="E49" s="602">
        <v>22342.46</v>
      </c>
      <c r="F49" s="601">
        <v>67460.76</v>
      </c>
      <c r="G49" s="602">
        <v>21674.53</v>
      </c>
      <c r="H49" s="601">
        <v>68135.36</v>
      </c>
      <c r="I49" s="602">
        <v>20999.92</v>
      </c>
      <c r="J49" s="601">
        <v>68816.72</v>
      </c>
      <c r="K49" s="602">
        <v>20318.57</v>
      </c>
      <c r="L49" s="601">
        <v>69504.88</v>
      </c>
      <c r="M49" s="602">
        <v>19630.4</v>
      </c>
      <c r="N49" s="603">
        <v>406842.05999999994</v>
      </c>
      <c r="O49" s="94">
        <v>127969.65999999997</v>
      </c>
      <c r="P49" s="601">
        <v>70199.93</v>
      </c>
      <c r="Q49" s="602">
        <v>18935.35</v>
      </c>
      <c r="R49" s="601">
        <v>70901.93</v>
      </c>
      <c r="S49" s="602">
        <v>18233.36</v>
      </c>
      <c r="T49" s="601">
        <v>71610.95</v>
      </c>
      <c r="U49" s="602">
        <v>17524.34</v>
      </c>
      <c r="V49" s="601">
        <v>72327.06</v>
      </c>
      <c r="W49" s="602">
        <v>16808.23</v>
      </c>
      <c r="X49" s="601">
        <v>73050.33</v>
      </c>
      <c r="Y49" s="602">
        <v>16084.96</v>
      </c>
      <c r="Z49" s="601">
        <v>73780.84</v>
      </c>
      <c r="AA49" s="602">
        <v>15354.45</v>
      </c>
      <c r="AB49" s="603">
        <v>838713.0999999999</v>
      </c>
      <c r="AC49" s="94">
        <v>230910.35</v>
      </c>
    </row>
    <row r="50" spans="1:29" ht="12.75" hidden="1">
      <c r="A50" s="46" t="s">
        <v>6</v>
      </c>
      <c r="B50" s="601">
        <v>20112.09</v>
      </c>
      <c r="C50" s="602">
        <v>6995.97</v>
      </c>
      <c r="D50" s="601">
        <v>20313.21</v>
      </c>
      <c r="E50" s="602">
        <v>6794.85</v>
      </c>
      <c r="F50" s="601">
        <v>20516.35</v>
      </c>
      <c r="G50" s="602">
        <v>6591.72</v>
      </c>
      <c r="H50" s="601">
        <v>20721.51</v>
      </c>
      <c r="I50" s="602">
        <v>6386.55</v>
      </c>
      <c r="J50" s="601">
        <v>20928.72</v>
      </c>
      <c r="K50" s="602">
        <v>6179.34</v>
      </c>
      <c r="L50" s="601">
        <v>21138.01</v>
      </c>
      <c r="M50" s="602">
        <v>5970.05</v>
      </c>
      <c r="N50" s="603">
        <v>123729.89</v>
      </c>
      <c r="O50" s="94">
        <v>38918.48</v>
      </c>
      <c r="P50" s="601">
        <v>21349.39</v>
      </c>
      <c r="Q50" s="602">
        <v>5758.67</v>
      </c>
      <c r="R50" s="601">
        <v>21562.89</v>
      </c>
      <c r="S50" s="602">
        <v>5545.18</v>
      </c>
      <c r="T50" s="601">
        <v>21778.51</v>
      </c>
      <c r="U50" s="602">
        <v>5329.55</v>
      </c>
      <c r="V50" s="601">
        <v>21996.3</v>
      </c>
      <c r="W50" s="602">
        <v>5111.76</v>
      </c>
      <c r="X50" s="601">
        <v>22216.26</v>
      </c>
      <c r="Y50" s="602">
        <v>4891.8</v>
      </c>
      <c r="Z50" s="601">
        <v>22438.42</v>
      </c>
      <c r="AA50" s="602">
        <v>4669.64</v>
      </c>
      <c r="AB50" s="603">
        <v>255071.65999999997</v>
      </c>
      <c r="AC50" s="94">
        <v>70225.08</v>
      </c>
    </row>
    <row r="51" spans="1:29" ht="12.75" hidden="1">
      <c r="A51" s="45" t="s">
        <v>98</v>
      </c>
      <c r="B51" s="604">
        <v>106181.9</v>
      </c>
      <c r="C51" s="605">
        <v>18697.71</v>
      </c>
      <c r="D51" s="604">
        <v>106997.57999999999</v>
      </c>
      <c r="E51" s="605">
        <v>17455.75</v>
      </c>
      <c r="F51" s="604">
        <v>107890.05</v>
      </c>
      <c r="G51" s="605">
        <v>18631.98</v>
      </c>
      <c r="H51" s="604">
        <v>108793.56999999999</v>
      </c>
      <c r="I51" s="605">
        <v>18003.1</v>
      </c>
      <c r="J51" s="604">
        <v>109803.07999999999</v>
      </c>
      <c r="K51" s="605">
        <v>18589.31</v>
      </c>
      <c r="L51" s="604">
        <v>110699.26</v>
      </c>
      <c r="M51" s="605">
        <v>17954.510000000002</v>
      </c>
      <c r="N51" s="604">
        <v>650365.44</v>
      </c>
      <c r="O51" s="605">
        <v>109332.36000000002</v>
      </c>
      <c r="P51" s="604">
        <v>111580.8</v>
      </c>
      <c r="Q51" s="605">
        <v>18511.2</v>
      </c>
      <c r="R51" s="604">
        <v>112389.15999999999</v>
      </c>
      <c r="S51" s="605">
        <v>18454.41</v>
      </c>
      <c r="T51" s="604">
        <v>113354.81999999999</v>
      </c>
      <c r="U51" s="605">
        <v>17826.21</v>
      </c>
      <c r="V51" s="604">
        <v>114393.63999999998</v>
      </c>
      <c r="W51" s="605">
        <v>18394.920000000002</v>
      </c>
      <c r="X51" s="604">
        <v>115333.68999999999</v>
      </c>
      <c r="Y51" s="605">
        <v>17758.230000000003</v>
      </c>
      <c r="Z51" s="604">
        <v>116350.55</v>
      </c>
      <c r="AA51" s="605">
        <v>18314.32</v>
      </c>
      <c r="AB51" s="604">
        <v>1333768.0999999999</v>
      </c>
      <c r="AC51" s="605">
        <v>218591.65000000002</v>
      </c>
    </row>
    <row r="52" spans="1:29" ht="12.75" hidden="1">
      <c r="A52" s="46" t="s">
        <v>37</v>
      </c>
      <c r="B52" s="601"/>
      <c r="C52" s="602"/>
      <c r="D52" s="601"/>
      <c r="E52" s="602"/>
      <c r="F52" s="601"/>
      <c r="G52" s="602"/>
      <c r="H52" s="601"/>
      <c r="I52" s="602"/>
      <c r="J52" s="601"/>
      <c r="K52" s="602"/>
      <c r="L52" s="601"/>
      <c r="M52" s="602"/>
      <c r="N52" s="603">
        <v>0</v>
      </c>
      <c r="O52" s="94">
        <v>0</v>
      </c>
      <c r="P52" s="601"/>
      <c r="Q52" s="602"/>
      <c r="R52" s="601"/>
      <c r="S52" s="602"/>
      <c r="T52" s="601"/>
      <c r="U52" s="602"/>
      <c r="V52" s="601"/>
      <c r="W52" s="602"/>
      <c r="X52" s="601"/>
      <c r="Y52" s="602"/>
      <c r="Z52" s="601"/>
      <c r="AA52" s="602"/>
      <c r="AB52" s="603">
        <v>0</v>
      </c>
      <c r="AC52" s="94">
        <v>0</v>
      </c>
    </row>
    <row r="53" spans="1:29" ht="12.75" hidden="1">
      <c r="A53" s="46" t="s">
        <v>252</v>
      </c>
      <c r="B53" s="601">
        <v>99969.48</v>
      </c>
      <c r="C53" s="602">
        <v>17603.76</v>
      </c>
      <c r="D53" s="601">
        <v>100737.43</v>
      </c>
      <c r="E53" s="602">
        <v>16434.46</v>
      </c>
      <c r="F53" s="606">
        <v>101577.7</v>
      </c>
      <c r="G53" s="615">
        <v>17541.87</v>
      </c>
      <c r="H53" s="606">
        <v>102428.34</v>
      </c>
      <c r="I53" s="615">
        <v>16949.78</v>
      </c>
      <c r="J53" s="606">
        <v>103378.79999999999</v>
      </c>
      <c r="K53" s="615">
        <v>17501.7</v>
      </c>
      <c r="L53" s="606">
        <v>104222.54</v>
      </c>
      <c r="M53" s="615">
        <v>16904.04</v>
      </c>
      <c r="N53" s="603">
        <v>612314.2899999999</v>
      </c>
      <c r="O53" s="94">
        <v>102935.60999999999</v>
      </c>
      <c r="P53" s="601">
        <v>105052.5</v>
      </c>
      <c r="Q53" s="602">
        <v>17428.16</v>
      </c>
      <c r="R53" s="601">
        <v>105813.56999999999</v>
      </c>
      <c r="S53" s="602">
        <v>17374.68</v>
      </c>
      <c r="T53" s="601">
        <v>106722.73</v>
      </c>
      <c r="U53" s="602">
        <v>16783.25</v>
      </c>
      <c r="V53" s="601">
        <v>107700.76999999999</v>
      </c>
      <c r="W53" s="602">
        <v>17318.68</v>
      </c>
      <c r="X53" s="601">
        <v>108585.81999999999</v>
      </c>
      <c r="Y53" s="602">
        <v>16719.24</v>
      </c>
      <c r="Z53" s="601">
        <v>109543.19</v>
      </c>
      <c r="AA53" s="602">
        <v>17242.8</v>
      </c>
      <c r="AB53" s="603">
        <v>1255732.8699999999</v>
      </c>
      <c r="AC53" s="94">
        <v>205802.41999999995</v>
      </c>
    </row>
    <row r="54" spans="1:29" ht="12.75" hidden="1">
      <c r="A54" s="46" t="s">
        <v>11</v>
      </c>
      <c r="B54" s="601">
        <v>6212.42</v>
      </c>
      <c r="C54" s="602">
        <v>1093.95</v>
      </c>
      <c r="D54" s="601">
        <v>6260.15</v>
      </c>
      <c r="E54" s="602">
        <v>1021.2900000000001</v>
      </c>
      <c r="F54" s="606">
        <v>6312.35</v>
      </c>
      <c r="G54" s="615">
        <v>1090.11</v>
      </c>
      <c r="H54" s="606">
        <v>6365.2300000000005</v>
      </c>
      <c r="I54" s="615">
        <v>1053.32</v>
      </c>
      <c r="J54" s="606">
        <v>6424.28</v>
      </c>
      <c r="K54" s="615">
        <v>1087.61</v>
      </c>
      <c r="L54" s="606">
        <v>6476.72</v>
      </c>
      <c r="M54" s="615">
        <v>1050.47</v>
      </c>
      <c r="N54" s="603">
        <v>38051.149999999994</v>
      </c>
      <c r="O54" s="94">
        <v>6396.75</v>
      </c>
      <c r="P54" s="601">
        <v>6528.3</v>
      </c>
      <c r="Q54" s="602">
        <v>1083.04</v>
      </c>
      <c r="R54" s="601">
        <v>6575.59</v>
      </c>
      <c r="S54" s="602">
        <v>1079.73</v>
      </c>
      <c r="T54" s="601">
        <v>6632.09</v>
      </c>
      <c r="U54" s="602">
        <v>1042.96</v>
      </c>
      <c r="V54" s="601">
        <v>6692.870000000001</v>
      </c>
      <c r="W54" s="602">
        <v>1076.24</v>
      </c>
      <c r="X54" s="601">
        <v>6747.870000000001</v>
      </c>
      <c r="Y54" s="602">
        <v>1038.99</v>
      </c>
      <c r="Z54" s="601">
        <v>6807.360000000001</v>
      </c>
      <c r="AA54" s="602">
        <v>1071.52</v>
      </c>
      <c r="AB54" s="603">
        <v>78035.23</v>
      </c>
      <c r="AC54" s="94">
        <v>12789.23</v>
      </c>
    </row>
    <row r="55" spans="1:30" ht="12.75" hidden="1">
      <c r="A55" s="45" t="s">
        <v>253</v>
      </c>
      <c r="B55" s="604">
        <v>611046.44</v>
      </c>
      <c r="C55" s="605">
        <v>419513.17534246575</v>
      </c>
      <c r="D55" s="604">
        <v>627305.41</v>
      </c>
      <c r="E55" s="605">
        <v>389457.8453424658</v>
      </c>
      <c r="F55" s="604">
        <v>636800.62</v>
      </c>
      <c r="G55" s="605">
        <v>494999.64904109586</v>
      </c>
      <c r="H55" s="604">
        <v>646457.29</v>
      </c>
      <c r="I55" s="605">
        <v>485349.2353424658</v>
      </c>
      <c r="J55" s="604">
        <v>650426.52</v>
      </c>
      <c r="K55" s="605">
        <v>482552.11904109595</v>
      </c>
      <c r="L55" s="604">
        <v>808184.0100000001</v>
      </c>
      <c r="M55" s="605">
        <v>475624.28</v>
      </c>
      <c r="N55" s="604">
        <v>3980220.2900000005</v>
      </c>
      <c r="O55" s="605">
        <v>2747496.304109589</v>
      </c>
      <c r="P55" s="604">
        <v>816811.6399999999</v>
      </c>
      <c r="Q55" s="605">
        <v>469424.14</v>
      </c>
      <c r="R55" s="604">
        <v>827299.35</v>
      </c>
      <c r="S55" s="605">
        <v>458795.87</v>
      </c>
      <c r="T55" s="604">
        <v>936586.49</v>
      </c>
      <c r="U55" s="605">
        <v>444392.2</v>
      </c>
      <c r="V55" s="604">
        <v>948653.9700000001</v>
      </c>
      <c r="W55" s="605">
        <v>432324.72000000003</v>
      </c>
      <c r="X55" s="604">
        <v>957802.16</v>
      </c>
      <c r="Y55" s="605">
        <v>427782.54000000004</v>
      </c>
      <c r="Z55" s="604">
        <v>970208.3099999999</v>
      </c>
      <c r="AA55" s="605">
        <v>415506.27</v>
      </c>
      <c r="AB55" s="604">
        <v>9437582.21</v>
      </c>
      <c r="AC55" s="605">
        <v>5395722.04410959</v>
      </c>
      <c r="AD55" s="25"/>
    </row>
    <row r="56" spans="1:30" ht="12.75" hidden="1">
      <c r="A56" s="46" t="s">
        <v>36</v>
      </c>
      <c r="B56" s="601"/>
      <c r="C56" s="602"/>
      <c r="D56" s="601"/>
      <c r="E56" s="602"/>
      <c r="F56" s="601"/>
      <c r="G56" s="602"/>
      <c r="H56" s="601"/>
      <c r="I56" s="602"/>
      <c r="J56" s="601"/>
      <c r="K56" s="602"/>
      <c r="L56" s="601"/>
      <c r="M56" s="602"/>
      <c r="N56" s="603">
        <v>0</v>
      </c>
      <c r="O56" s="94">
        <v>0</v>
      </c>
      <c r="P56" s="601"/>
      <c r="Q56" s="602"/>
      <c r="R56" s="601"/>
      <c r="S56" s="602"/>
      <c r="T56" s="601"/>
      <c r="U56" s="602"/>
      <c r="V56" s="601"/>
      <c r="W56" s="602"/>
      <c r="X56" s="601"/>
      <c r="Y56" s="602"/>
      <c r="Z56" s="601"/>
      <c r="AA56" s="602"/>
      <c r="AB56" s="603">
        <v>0</v>
      </c>
      <c r="AC56" s="94">
        <v>0</v>
      </c>
      <c r="AD56" s="25"/>
    </row>
    <row r="57" spans="1:30" ht="12.75" hidden="1">
      <c r="A57" s="46" t="s">
        <v>37</v>
      </c>
      <c r="B57" s="601">
        <v>136229.2</v>
      </c>
      <c r="C57" s="602">
        <v>37164.57</v>
      </c>
      <c r="D57" s="601">
        <v>138067.16</v>
      </c>
      <c r="E57" s="602">
        <v>35326.61</v>
      </c>
      <c r="F57" s="601">
        <v>139929.92</v>
      </c>
      <c r="G57" s="602">
        <v>33463.85</v>
      </c>
      <c r="H57" s="601">
        <v>141817.8</v>
      </c>
      <c r="I57" s="602">
        <v>31575.97</v>
      </c>
      <c r="J57" s="601">
        <v>143731.16</v>
      </c>
      <c r="K57" s="602">
        <v>29662.61</v>
      </c>
      <c r="L57" s="601">
        <v>145670.34</v>
      </c>
      <c r="M57" s="602">
        <v>27723.43</v>
      </c>
      <c r="N57" s="603">
        <v>845445.5800000001</v>
      </c>
      <c r="O57" s="94">
        <v>194917.03999999998</v>
      </c>
      <c r="P57" s="601">
        <v>147635.67</v>
      </c>
      <c r="Q57" s="602">
        <v>25758.1</v>
      </c>
      <c r="R57" s="601">
        <v>149627.52</v>
      </c>
      <c r="S57" s="602">
        <v>23766.25</v>
      </c>
      <c r="T57" s="601">
        <v>151646.25</v>
      </c>
      <c r="U57" s="602">
        <v>21747.52</v>
      </c>
      <c r="V57" s="601">
        <v>153692.21</v>
      </c>
      <c r="W57" s="602">
        <v>19701.56</v>
      </c>
      <c r="X57" s="601">
        <v>155765.77</v>
      </c>
      <c r="Y57" s="602">
        <v>17628</v>
      </c>
      <c r="Z57" s="601">
        <v>157867.31</v>
      </c>
      <c r="AA57" s="602">
        <v>15526.46</v>
      </c>
      <c r="AB57" s="603">
        <v>1761680.31</v>
      </c>
      <c r="AC57" s="94">
        <v>319044.93</v>
      </c>
      <c r="AD57" s="25"/>
    </row>
    <row r="58" spans="1:30" ht="12.75" hidden="1">
      <c r="A58" s="46" t="s">
        <v>250</v>
      </c>
      <c r="B58" s="601"/>
      <c r="C58" s="602"/>
      <c r="D58" s="601"/>
      <c r="E58" s="602"/>
      <c r="F58" s="601">
        <v>0</v>
      </c>
      <c r="G58" s="602">
        <v>122301.37</v>
      </c>
      <c r="H58" s="601">
        <v>0</v>
      </c>
      <c r="I58" s="602">
        <v>120000</v>
      </c>
      <c r="J58" s="601">
        <v>0</v>
      </c>
      <c r="K58" s="602">
        <v>120000</v>
      </c>
      <c r="L58" s="601">
        <v>0</v>
      </c>
      <c r="M58" s="602">
        <v>120000</v>
      </c>
      <c r="N58" s="603">
        <v>0</v>
      </c>
      <c r="O58" s="94">
        <v>482301.37</v>
      </c>
      <c r="P58" s="601">
        <v>0</v>
      </c>
      <c r="Q58" s="602">
        <v>120000</v>
      </c>
      <c r="R58" s="601">
        <v>0</v>
      </c>
      <c r="S58" s="602">
        <v>120000</v>
      </c>
      <c r="T58" s="601">
        <v>97211.05</v>
      </c>
      <c r="U58" s="602">
        <v>120000</v>
      </c>
      <c r="V58" s="601">
        <v>98669.22</v>
      </c>
      <c r="W58" s="602">
        <v>118541.83</v>
      </c>
      <c r="X58" s="601">
        <v>100149.25</v>
      </c>
      <c r="Y58" s="602">
        <v>117061.8</v>
      </c>
      <c r="Z58" s="601">
        <v>101651.49</v>
      </c>
      <c r="AA58" s="602">
        <v>115559.56</v>
      </c>
      <c r="AB58" s="603">
        <v>397681.01</v>
      </c>
      <c r="AC58" s="94">
        <v>1193464.56</v>
      </c>
      <c r="AD58" s="25"/>
    </row>
    <row r="59" spans="1:30" ht="12.75" hidden="1">
      <c r="A59" s="46" t="s">
        <v>208</v>
      </c>
      <c r="B59" s="601">
        <v>244607.74</v>
      </c>
      <c r="C59" s="602">
        <v>76513.77</v>
      </c>
      <c r="D59" s="601">
        <v>247652.6</v>
      </c>
      <c r="E59" s="602">
        <v>73468.91</v>
      </c>
      <c r="F59" s="601">
        <v>250735.36</v>
      </c>
      <c r="G59" s="602">
        <v>70386.16</v>
      </c>
      <c r="H59" s="601">
        <v>253856.49</v>
      </c>
      <c r="I59" s="602">
        <v>67265.02</v>
      </c>
      <c r="J59" s="601">
        <v>257016.48</v>
      </c>
      <c r="K59" s="602">
        <v>64105.04</v>
      </c>
      <c r="L59" s="601">
        <v>260215.79</v>
      </c>
      <c r="M59" s="602">
        <v>60905.72</v>
      </c>
      <c r="N59" s="603">
        <v>1514084.46</v>
      </c>
      <c r="O59" s="94">
        <v>412644.62</v>
      </c>
      <c r="P59" s="601">
        <v>263454.94</v>
      </c>
      <c r="Q59" s="602">
        <v>57666.57</v>
      </c>
      <c r="R59" s="601">
        <v>266734.4</v>
      </c>
      <c r="S59" s="602">
        <v>54387.11</v>
      </c>
      <c r="T59" s="601">
        <v>270054.69</v>
      </c>
      <c r="U59" s="602">
        <v>51066.82</v>
      </c>
      <c r="V59" s="601">
        <v>273416.31</v>
      </c>
      <c r="W59" s="602">
        <v>47705.2</v>
      </c>
      <c r="X59" s="601">
        <v>276819.77</v>
      </c>
      <c r="Y59" s="602">
        <v>44301.74</v>
      </c>
      <c r="Z59" s="601">
        <v>280265.6</v>
      </c>
      <c r="AA59" s="602">
        <v>40855.91</v>
      </c>
      <c r="AB59" s="603">
        <v>3144830.17</v>
      </c>
      <c r="AC59" s="94">
        <v>708627.97</v>
      </c>
      <c r="AD59" s="25"/>
    </row>
    <row r="60" spans="1:30" ht="12.75" hidden="1">
      <c r="A60" s="46" t="s">
        <v>93</v>
      </c>
      <c r="B60" s="601">
        <v>60513.1</v>
      </c>
      <c r="C60" s="602">
        <v>16828.13</v>
      </c>
      <c r="D60" s="601">
        <v>61109.94</v>
      </c>
      <c r="E60" s="602">
        <v>16231.29</v>
      </c>
      <c r="F60" s="601">
        <v>61712.67</v>
      </c>
      <c r="G60" s="602">
        <v>15628.56</v>
      </c>
      <c r="H60" s="601">
        <v>62321.34</v>
      </c>
      <c r="I60" s="602">
        <v>15019.88</v>
      </c>
      <c r="J60" s="601">
        <v>62936.02</v>
      </c>
      <c r="K60" s="602">
        <v>14405.21</v>
      </c>
      <c r="L60" s="601">
        <v>63556.75</v>
      </c>
      <c r="M60" s="602">
        <v>13784.47</v>
      </c>
      <c r="N60" s="603">
        <v>372149.82</v>
      </c>
      <c r="O60" s="94">
        <v>91897.54</v>
      </c>
      <c r="P60" s="601">
        <v>64183.62</v>
      </c>
      <c r="Q60" s="602">
        <v>13157.61</v>
      </c>
      <c r="R60" s="601">
        <v>64816.66</v>
      </c>
      <c r="S60" s="602">
        <v>12524.56</v>
      </c>
      <c r="T60" s="601">
        <v>65455.95</v>
      </c>
      <c r="U60" s="602">
        <v>11885.28</v>
      </c>
      <c r="V60" s="601">
        <v>66101.54</v>
      </c>
      <c r="W60" s="602">
        <v>11239.68</v>
      </c>
      <c r="X60" s="601">
        <v>66753.5</v>
      </c>
      <c r="Y60" s="602">
        <v>10587.72</v>
      </c>
      <c r="Z60" s="601">
        <v>67411.89</v>
      </c>
      <c r="AA60" s="602">
        <v>9929.33</v>
      </c>
      <c r="AB60" s="603">
        <v>766872.98</v>
      </c>
      <c r="AC60" s="94">
        <v>161221.71999999997</v>
      </c>
      <c r="AD60" s="25"/>
    </row>
    <row r="61" spans="1:30" ht="12.75" hidden="1">
      <c r="A61" s="46" t="s">
        <v>229</v>
      </c>
      <c r="B61" s="601">
        <v>0</v>
      </c>
      <c r="C61" s="602">
        <v>149559.07534246577</v>
      </c>
      <c r="D61" s="601">
        <v>0</v>
      </c>
      <c r="E61" s="602">
        <v>149559.07534246577</v>
      </c>
      <c r="F61" s="601">
        <v>0</v>
      </c>
      <c r="G61" s="602">
        <v>144734.5890410959</v>
      </c>
      <c r="H61" s="601">
        <v>0</v>
      </c>
      <c r="I61" s="602">
        <v>149559.07534246577</v>
      </c>
      <c r="J61" s="601">
        <v>0</v>
      </c>
      <c r="K61" s="602">
        <v>144734.5890410959</v>
      </c>
      <c r="L61" s="601">
        <v>149254.79</v>
      </c>
      <c r="M61" s="602">
        <v>146744.79</v>
      </c>
      <c r="N61" s="603">
        <v>149254.79</v>
      </c>
      <c r="O61" s="94">
        <v>884891.1941095892</v>
      </c>
      <c r="P61" s="601">
        <v>151159.35</v>
      </c>
      <c r="Q61" s="602">
        <v>144840.24</v>
      </c>
      <c r="R61" s="601">
        <v>153088.2</v>
      </c>
      <c r="S61" s="602">
        <v>142911.38</v>
      </c>
      <c r="T61" s="601">
        <v>155041.67</v>
      </c>
      <c r="U61" s="602">
        <v>140957.91</v>
      </c>
      <c r="V61" s="601">
        <v>157020.07</v>
      </c>
      <c r="W61" s="602">
        <v>138979.52</v>
      </c>
      <c r="X61" s="601">
        <v>159023.71</v>
      </c>
      <c r="Y61" s="602">
        <v>136975.88</v>
      </c>
      <c r="Z61" s="601">
        <v>161052.92</v>
      </c>
      <c r="AA61" s="602">
        <v>134946.67</v>
      </c>
      <c r="AB61" s="603">
        <v>1085640.71</v>
      </c>
      <c r="AC61" s="94">
        <v>1724502.794109589</v>
      </c>
      <c r="AD61" s="25"/>
    </row>
    <row r="62" spans="1:30" ht="12.75" hidden="1">
      <c r="A62" s="46" t="s">
        <v>4</v>
      </c>
      <c r="B62" s="601">
        <v>103550.02</v>
      </c>
      <c r="C62" s="602">
        <v>54656.62</v>
      </c>
      <c r="D62" s="601">
        <v>104930.69</v>
      </c>
      <c r="E62" s="602">
        <v>53275.96</v>
      </c>
      <c r="F62" s="601">
        <v>106329.77</v>
      </c>
      <c r="G62" s="602">
        <v>51876.88</v>
      </c>
      <c r="H62" s="601">
        <v>107747.5</v>
      </c>
      <c r="I62" s="602">
        <v>50459.15</v>
      </c>
      <c r="J62" s="601">
        <v>109184.13</v>
      </c>
      <c r="K62" s="602">
        <v>49022.52</v>
      </c>
      <c r="L62" s="601">
        <v>110639.92</v>
      </c>
      <c r="M62" s="602">
        <v>47566.73</v>
      </c>
      <c r="N62" s="603">
        <v>642382.0300000001</v>
      </c>
      <c r="O62" s="94">
        <v>306857.86</v>
      </c>
      <c r="P62" s="607">
        <v>112115.12</v>
      </c>
      <c r="Q62" s="608">
        <v>46091.53</v>
      </c>
      <c r="R62" s="607">
        <v>113609.99</v>
      </c>
      <c r="S62" s="608">
        <v>44596.66</v>
      </c>
      <c r="T62" s="607">
        <v>115124.79</v>
      </c>
      <c r="U62" s="608">
        <v>43081.86</v>
      </c>
      <c r="V62" s="607">
        <v>116659.78</v>
      </c>
      <c r="W62" s="608">
        <v>41546.87</v>
      </c>
      <c r="X62" s="607">
        <v>118215.25</v>
      </c>
      <c r="Y62" s="608">
        <v>39991.4</v>
      </c>
      <c r="Z62" s="607">
        <v>119791.45</v>
      </c>
      <c r="AA62" s="608">
        <v>38415.2</v>
      </c>
      <c r="AB62" s="603">
        <v>1337898.4100000001</v>
      </c>
      <c r="AC62" s="94">
        <v>560581.38</v>
      </c>
      <c r="AD62" s="25"/>
    </row>
    <row r="63" spans="1:30" ht="12.75" hidden="1">
      <c r="A63" s="46" t="s">
        <v>10</v>
      </c>
      <c r="B63" s="601">
        <v>66146.38</v>
      </c>
      <c r="C63" s="602">
        <v>84791.01</v>
      </c>
      <c r="D63" s="601">
        <v>75545.02</v>
      </c>
      <c r="E63" s="602">
        <v>61596</v>
      </c>
      <c r="F63" s="601">
        <v>78092.9</v>
      </c>
      <c r="G63" s="602">
        <v>56608.24</v>
      </c>
      <c r="H63" s="601">
        <v>80714.16</v>
      </c>
      <c r="I63" s="602">
        <v>51470.14</v>
      </c>
      <c r="J63" s="601">
        <v>77558.73</v>
      </c>
      <c r="K63" s="602">
        <v>60622.15</v>
      </c>
      <c r="L63" s="601">
        <v>78846.42</v>
      </c>
      <c r="M63" s="602">
        <v>58899.14</v>
      </c>
      <c r="N63" s="603">
        <v>456903.61</v>
      </c>
      <c r="O63" s="94">
        <v>373986.68000000005</v>
      </c>
      <c r="P63" s="601">
        <v>78262.94</v>
      </c>
      <c r="Q63" s="602">
        <v>61910.09</v>
      </c>
      <c r="R63" s="601">
        <v>79422.58</v>
      </c>
      <c r="S63" s="602">
        <v>60609.91</v>
      </c>
      <c r="T63" s="601">
        <v>82052.09</v>
      </c>
      <c r="U63" s="602">
        <v>55652.81</v>
      </c>
      <c r="V63" s="601">
        <v>83094.84</v>
      </c>
      <c r="W63" s="602">
        <v>54610.06</v>
      </c>
      <c r="X63" s="601">
        <v>81074.91</v>
      </c>
      <c r="Y63" s="602">
        <v>61236</v>
      </c>
      <c r="Z63" s="601">
        <v>82167.65</v>
      </c>
      <c r="AA63" s="602">
        <v>60273.14</v>
      </c>
      <c r="AB63" s="603">
        <v>942978.62</v>
      </c>
      <c r="AC63" s="94">
        <v>728278.6900000001</v>
      </c>
      <c r="AD63" s="25"/>
    </row>
    <row r="64" spans="1:29" ht="12.75" hidden="1">
      <c r="A64" s="141" t="s">
        <v>254</v>
      </c>
      <c r="B64" s="604">
        <v>262596.83</v>
      </c>
      <c r="C64" s="605">
        <v>8188.02</v>
      </c>
      <c r="D64" s="604">
        <v>261928.97999999998</v>
      </c>
      <c r="E64" s="605">
        <v>7087.48</v>
      </c>
      <c r="F64" s="604">
        <v>265170.03</v>
      </c>
      <c r="G64" s="605">
        <v>7505.68</v>
      </c>
      <c r="H64" s="604">
        <v>265600.22</v>
      </c>
      <c r="I64" s="605">
        <v>6933.4</v>
      </c>
      <c r="J64" s="604">
        <v>268100.31</v>
      </c>
      <c r="K64" s="605">
        <v>6823.35</v>
      </c>
      <c r="L64" s="604">
        <v>268509.74</v>
      </c>
      <c r="M64" s="605">
        <v>6273.08</v>
      </c>
      <c r="N64" s="604">
        <v>1591906.1099999999</v>
      </c>
      <c r="O64" s="605">
        <v>42811.009999999995</v>
      </c>
      <c r="P64" s="604">
        <v>66949.56999999999</v>
      </c>
      <c r="Q64" s="605">
        <v>6141.02</v>
      </c>
      <c r="R64" s="604">
        <v>66949.55</v>
      </c>
      <c r="S64" s="605">
        <v>5799.85</v>
      </c>
      <c r="T64" s="604">
        <v>66949.56999999999</v>
      </c>
      <c r="U64" s="605">
        <v>5282.599999999999</v>
      </c>
      <c r="V64" s="604">
        <v>66949.55</v>
      </c>
      <c r="W64" s="605">
        <v>5117.51</v>
      </c>
      <c r="X64" s="604">
        <v>66949.56999999999</v>
      </c>
      <c r="Y64" s="605">
        <v>4622.2699999999995</v>
      </c>
      <c r="Z64" s="604">
        <v>217623.69</v>
      </c>
      <c r="AA64" s="605">
        <v>4435.18</v>
      </c>
      <c r="AB64" s="604">
        <v>2144277.6100000003</v>
      </c>
      <c r="AC64" s="605">
        <v>74209.43999999997</v>
      </c>
    </row>
    <row r="65" spans="1:29" ht="12.75" hidden="1">
      <c r="A65" s="46" t="s">
        <v>250</v>
      </c>
      <c r="B65" s="601">
        <v>56295.49</v>
      </c>
      <c r="C65" s="602">
        <v>6885.01</v>
      </c>
      <c r="D65" s="601">
        <v>56295.48</v>
      </c>
      <c r="E65" s="602">
        <v>5959.61</v>
      </c>
      <c r="F65" s="601">
        <v>56295.49</v>
      </c>
      <c r="G65" s="602">
        <v>6311.26</v>
      </c>
      <c r="H65" s="601">
        <v>56295.48</v>
      </c>
      <c r="I65" s="602">
        <v>5830.05</v>
      </c>
      <c r="J65" s="601">
        <v>56295.49</v>
      </c>
      <c r="K65" s="602">
        <v>5737.51</v>
      </c>
      <c r="L65" s="601">
        <v>56295.48</v>
      </c>
      <c r="M65" s="602">
        <v>5274.81</v>
      </c>
      <c r="N65" s="603">
        <v>337772.91</v>
      </c>
      <c r="O65" s="94">
        <v>35998.24999999999</v>
      </c>
      <c r="P65" s="601">
        <v>56295.49</v>
      </c>
      <c r="Q65" s="602">
        <v>5163.76</v>
      </c>
      <c r="R65" s="601">
        <v>56295.48</v>
      </c>
      <c r="S65" s="602">
        <v>4876.89</v>
      </c>
      <c r="T65" s="601">
        <v>56295.49</v>
      </c>
      <c r="U65" s="602">
        <v>4441.95</v>
      </c>
      <c r="V65" s="601">
        <v>56295.48</v>
      </c>
      <c r="W65" s="602">
        <v>4303.13</v>
      </c>
      <c r="X65" s="601">
        <v>56295.49</v>
      </c>
      <c r="Y65" s="602">
        <v>3886.7</v>
      </c>
      <c r="Z65" s="601">
        <v>56295.48</v>
      </c>
      <c r="AA65" s="602">
        <v>3729.38</v>
      </c>
      <c r="AB65" s="603">
        <v>675545.82</v>
      </c>
      <c r="AC65" s="94">
        <v>62400.05999999998</v>
      </c>
    </row>
    <row r="66" spans="1:29" ht="12.75" hidden="1">
      <c r="A66" s="46" t="s">
        <v>10</v>
      </c>
      <c r="B66" s="601">
        <v>10654.08</v>
      </c>
      <c r="C66" s="602">
        <v>1303.01</v>
      </c>
      <c r="D66" s="601">
        <v>10654.07</v>
      </c>
      <c r="E66" s="602">
        <v>1127.87</v>
      </c>
      <c r="F66" s="601">
        <v>10654.08</v>
      </c>
      <c r="G66" s="602">
        <v>1194.42</v>
      </c>
      <c r="H66" s="601">
        <v>10654.07</v>
      </c>
      <c r="I66" s="602">
        <v>1103.35</v>
      </c>
      <c r="J66" s="601">
        <v>10654.08</v>
      </c>
      <c r="K66" s="602">
        <v>1085.84</v>
      </c>
      <c r="L66" s="601">
        <v>10654.07</v>
      </c>
      <c r="M66" s="602">
        <v>998.27</v>
      </c>
      <c r="N66" s="603">
        <v>63924.450000000004</v>
      </c>
      <c r="O66" s="94">
        <v>6812.76</v>
      </c>
      <c r="P66" s="601">
        <v>10654.08</v>
      </c>
      <c r="Q66" s="602">
        <v>977.26</v>
      </c>
      <c r="R66" s="601">
        <v>10654.07</v>
      </c>
      <c r="S66" s="602">
        <v>922.96</v>
      </c>
      <c r="T66" s="601">
        <v>10654.08</v>
      </c>
      <c r="U66" s="602">
        <v>840.65</v>
      </c>
      <c r="V66" s="601">
        <v>10654.07</v>
      </c>
      <c r="W66" s="602">
        <v>814.38</v>
      </c>
      <c r="X66" s="601">
        <v>10654.08</v>
      </c>
      <c r="Y66" s="602">
        <v>735.57</v>
      </c>
      <c r="Z66" s="601">
        <v>10654.07</v>
      </c>
      <c r="AA66" s="602">
        <v>705.8</v>
      </c>
      <c r="AB66" s="603">
        <v>127848.9</v>
      </c>
      <c r="AC66" s="94">
        <v>11809.379999999997</v>
      </c>
    </row>
    <row r="67" spans="1:29" ht="12.75" hidden="1">
      <c r="A67" s="550" t="s">
        <v>37</v>
      </c>
      <c r="B67" s="601">
        <v>195647.26</v>
      </c>
      <c r="C67" s="602">
        <v>0</v>
      </c>
      <c r="D67" s="601">
        <v>194979.43</v>
      </c>
      <c r="E67" s="602">
        <v>0</v>
      </c>
      <c r="F67" s="601">
        <v>198220.46000000002</v>
      </c>
      <c r="G67" s="602">
        <v>0</v>
      </c>
      <c r="H67" s="601">
        <v>198650.66999999998</v>
      </c>
      <c r="I67" s="602">
        <v>0</v>
      </c>
      <c r="J67" s="601">
        <v>201150.74</v>
      </c>
      <c r="K67" s="602">
        <v>0</v>
      </c>
      <c r="L67" s="601">
        <v>201560.19</v>
      </c>
      <c r="M67" s="602">
        <v>0</v>
      </c>
      <c r="N67" s="603">
        <v>1190208.75</v>
      </c>
      <c r="O67" s="94">
        <v>0</v>
      </c>
      <c r="P67" s="601">
        <v>0</v>
      </c>
      <c r="Q67" s="602">
        <v>0</v>
      </c>
      <c r="R67" s="601">
        <v>0</v>
      </c>
      <c r="S67" s="602">
        <v>0</v>
      </c>
      <c r="T67" s="601">
        <v>0</v>
      </c>
      <c r="U67" s="602">
        <v>0</v>
      </c>
      <c r="V67" s="601">
        <v>0</v>
      </c>
      <c r="W67" s="602">
        <v>0</v>
      </c>
      <c r="X67" s="601">
        <v>0</v>
      </c>
      <c r="Y67" s="602">
        <v>0</v>
      </c>
      <c r="Z67" s="601">
        <v>150674.14</v>
      </c>
      <c r="AA67" s="602">
        <v>0</v>
      </c>
      <c r="AB67" s="603">
        <v>1340882.8900000001</v>
      </c>
      <c r="AC67" s="94">
        <v>0</v>
      </c>
    </row>
    <row r="68" spans="1:29" ht="12.75" hidden="1">
      <c r="A68" s="550" t="s">
        <v>8</v>
      </c>
      <c r="B68" s="601"/>
      <c r="C68" s="602"/>
      <c r="D68" s="601"/>
      <c r="E68" s="602"/>
      <c r="F68" s="601"/>
      <c r="G68" s="602"/>
      <c r="H68" s="601"/>
      <c r="I68" s="602"/>
      <c r="J68" s="601"/>
      <c r="K68" s="602"/>
      <c r="L68" s="601"/>
      <c r="M68" s="602"/>
      <c r="N68" s="603">
        <v>0</v>
      </c>
      <c r="O68" s="94">
        <v>0</v>
      </c>
      <c r="P68" s="601"/>
      <c r="Q68" s="602"/>
      <c r="R68" s="601"/>
      <c r="S68" s="602"/>
      <c r="T68" s="601"/>
      <c r="U68" s="602"/>
      <c r="V68" s="601"/>
      <c r="W68" s="602"/>
      <c r="X68" s="601"/>
      <c r="Y68" s="602"/>
      <c r="Z68" s="601"/>
      <c r="AA68" s="602"/>
      <c r="AB68" s="603">
        <v>0</v>
      </c>
      <c r="AC68" s="94">
        <v>0</v>
      </c>
    </row>
    <row r="69" spans="1:29" ht="12.75" hidden="1">
      <c r="A69" s="550" t="s">
        <v>11</v>
      </c>
      <c r="B69" s="601"/>
      <c r="C69" s="602"/>
      <c r="D69" s="601"/>
      <c r="E69" s="602"/>
      <c r="F69" s="601"/>
      <c r="G69" s="602"/>
      <c r="H69" s="601"/>
      <c r="I69" s="602"/>
      <c r="J69" s="601"/>
      <c r="K69" s="602"/>
      <c r="L69" s="601"/>
      <c r="M69" s="602"/>
      <c r="N69" s="603">
        <v>0</v>
      </c>
      <c r="O69" s="94">
        <v>0</v>
      </c>
      <c r="P69" s="601"/>
      <c r="Q69" s="602"/>
      <c r="R69" s="601"/>
      <c r="S69" s="602"/>
      <c r="T69" s="601"/>
      <c r="U69" s="602"/>
      <c r="V69" s="601"/>
      <c r="W69" s="602"/>
      <c r="X69" s="601"/>
      <c r="Y69" s="602"/>
      <c r="Z69" s="601"/>
      <c r="AA69" s="602"/>
      <c r="AB69" s="603">
        <v>0</v>
      </c>
      <c r="AC69" s="94">
        <v>0</v>
      </c>
    </row>
    <row r="70" spans="1:29" s="1" customFormat="1" ht="12" hidden="1">
      <c r="A70" s="141" t="s">
        <v>314</v>
      </c>
      <c r="B70" s="604">
        <v>34744336.74</v>
      </c>
      <c r="C70" s="605">
        <v>32142035.18</v>
      </c>
      <c r="D70" s="604">
        <v>35005019.74</v>
      </c>
      <c r="E70" s="605">
        <v>31045538.48</v>
      </c>
      <c r="F70" s="604">
        <v>35267658.1</v>
      </c>
      <c r="G70" s="605">
        <v>30992449.435068496</v>
      </c>
      <c r="H70" s="604">
        <v>35532271.89</v>
      </c>
      <c r="I70" s="605">
        <v>30518286.32</v>
      </c>
      <c r="J70" s="604">
        <v>35798871.19</v>
      </c>
      <c r="K70" s="605">
        <v>30251687.03</v>
      </c>
      <c r="L70" s="604">
        <v>36067476.06</v>
      </c>
      <c r="M70" s="605">
        <v>29983082.16</v>
      </c>
      <c r="N70" s="604">
        <v>212415633.72000003</v>
      </c>
      <c r="O70" s="605">
        <v>184933078.60506848</v>
      </c>
      <c r="P70" s="604">
        <v>37599437.45</v>
      </c>
      <c r="Q70" s="605">
        <v>30541461.65</v>
      </c>
      <c r="R70" s="604">
        <v>36610742.8</v>
      </c>
      <c r="S70" s="605">
        <v>29439815.41</v>
      </c>
      <c r="T70" s="604">
        <v>37054717.83</v>
      </c>
      <c r="U70" s="605">
        <v>29375238.39</v>
      </c>
      <c r="V70" s="604">
        <v>37162202.73</v>
      </c>
      <c r="W70" s="605">
        <v>28888355.49</v>
      </c>
      <c r="X70" s="604">
        <v>37441036.57</v>
      </c>
      <c r="Y70" s="605">
        <v>28609521.65</v>
      </c>
      <c r="Z70" s="604">
        <v>37721966.43</v>
      </c>
      <c r="AA70" s="605">
        <v>28328581.79</v>
      </c>
      <c r="AB70" s="604">
        <v>436005737.53000003</v>
      </c>
      <c r="AC70" s="605">
        <v>360116052.9850685</v>
      </c>
    </row>
    <row r="71" spans="1:29" s="1" customFormat="1" ht="12" hidden="1">
      <c r="A71" s="398" t="s">
        <v>344</v>
      </c>
      <c r="B71" s="601"/>
      <c r="C71" s="602">
        <v>835813.7</v>
      </c>
      <c r="D71" s="89"/>
      <c r="E71" s="90"/>
      <c r="F71" s="89"/>
      <c r="G71" s="90"/>
      <c r="H71" s="89"/>
      <c r="I71" s="90"/>
      <c r="J71" s="89"/>
      <c r="K71" s="90"/>
      <c r="L71" s="89"/>
      <c r="M71" s="90"/>
      <c r="N71" s="603">
        <v>0</v>
      </c>
      <c r="O71" s="94">
        <v>835813.7</v>
      </c>
      <c r="P71" s="601">
        <v>1261350.88</v>
      </c>
      <c r="Q71" s="602">
        <v>829000</v>
      </c>
      <c r="R71" s="89"/>
      <c r="S71" s="90"/>
      <c r="T71" s="89"/>
      <c r="U71" s="90"/>
      <c r="V71" s="89"/>
      <c r="W71" s="90"/>
      <c r="X71" s="89"/>
      <c r="Y71" s="90"/>
      <c r="Z71" s="89"/>
      <c r="AA71" s="90"/>
      <c r="AB71" s="603">
        <v>1261350.88</v>
      </c>
      <c r="AC71" s="94">
        <v>1664813.7</v>
      </c>
    </row>
    <row r="72" spans="1:29" s="1" customFormat="1" ht="12" hidden="1">
      <c r="A72" s="398" t="s">
        <v>345</v>
      </c>
      <c r="B72" s="601">
        <v>31810.74</v>
      </c>
      <c r="C72" s="602">
        <v>25031.48</v>
      </c>
      <c r="D72" s="601">
        <v>32223.74</v>
      </c>
      <c r="E72" s="602">
        <v>24618.48</v>
      </c>
      <c r="F72" s="601">
        <v>32642.1</v>
      </c>
      <c r="G72" s="602">
        <v>24200.12</v>
      </c>
      <c r="H72" s="601">
        <v>33065.89</v>
      </c>
      <c r="I72" s="602">
        <v>23776.32</v>
      </c>
      <c r="J72" s="601">
        <v>33495.19</v>
      </c>
      <c r="K72" s="602">
        <v>23347.03</v>
      </c>
      <c r="L72" s="601">
        <v>33930.06</v>
      </c>
      <c r="M72" s="602">
        <v>22912.16</v>
      </c>
      <c r="N72" s="603">
        <v>197167.72</v>
      </c>
      <c r="O72" s="94">
        <v>143885.59</v>
      </c>
      <c r="P72" s="601">
        <v>34370.57</v>
      </c>
      <c r="Q72" s="602">
        <v>22471.65</v>
      </c>
      <c r="R72" s="601">
        <v>34816.8</v>
      </c>
      <c r="S72" s="602">
        <v>22025.41</v>
      </c>
      <c r="T72" s="601">
        <v>35268.83</v>
      </c>
      <c r="U72" s="602">
        <v>21573.39</v>
      </c>
      <c r="V72" s="601">
        <v>35726.73</v>
      </c>
      <c r="W72" s="602">
        <v>21115.49</v>
      </c>
      <c r="X72" s="601">
        <v>36190.57</v>
      </c>
      <c r="Y72" s="602">
        <v>20651.65</v>
      </c>
      <c r="Z72" s="601">
        <v>36660.43</v>
      </c>
      <c r="AA72" s="602">
        <v>20181.79</v>
      </c>
      <c r="AB72" s="603">
        <v>410201.65</v>
      </c>
      <c r="AC72" s="94">
        <v>271904.97</v>
      </c>
    </row>
    <row r="73" spans="1:29" s="1" customFormat="1" ht="12" hidden="1">
      <c r="A73" s="398" t="s">
        <v>343</v>
      </c>
      <c r="B73" s="601">
        <v>34702690</v>
      </c>
      <c r="C73" s="602">
        <v>31281190</v>
      </c>
      <c r="D73" s="601">
        <v>34962960</v>
      </c>
      <c r="E73" s="602">
        <v>31020920</v>
      </c>
      <c r="F73" s="601">
        <v>35225180</v>
      </c>
      <c r="G73" s="602">
        <v>30758700</v>
      </c>
      <c r="H73" s="601">
        <v>35489370</v>
      </c>
      <c r="I73" s="602">
        <v>30494510</v>
      </c>
      <c r="J73" s="601">
        <v>35755540</v>
      </c>
      <c r="K73" s="602">
        <v>30228340</v>
      </c>
      <c r="L73" s="601">
        <v>36023710</v>
      </c>
      <c r="M73" s="602">
        <v>29960170</v>
      </c>
      <c r="N73" s="603">
        <v>212159450</v>
      </c>
      <c r="O73" s="94">
        <v>183743830</v>
      </c>
      <c r="P73" s="601">
        <v>36293880</v>
      </c>
      <c r="Q73" s="602">
        <v>29689990</v>
      </c>
      <c r="R73" s="601">
        <v>36566090</v>
      </c>
      <c r="S73" s="602">
        <v>29417790</v>
      </c>
      <c r="T73" s="601">
        <v>36840330</v>
      </c>
      <c r="U73" s="602">
        <v>29143540</v>
      </c>
      <c r="V73" s="601">
        <v>37116640</v>
      </c>
      <c r="W73" s="602">
        <v>28867240</v>
      </c>
      <c r="X73" s="601">
        <v>37395010</v>
      </c>
      <c r="Y73" s="602">
        <v>28588870</v>
      </c>
      <c r="Z73" s="601">
        <v>37675470</v>
      </c>
      <c r="AA73" s="602">
        <v>28308400</v>
      </c>
      <c r="AB73" s="603">
        <v>434046870</v>
      </c>
      <c r="AC73" s="94">
        <v>357759660</v>
      </c>
    </row>
    <row r="74" spans="1:29" s="1" customFormat="1" ht="12" hidden="1">
      <c r="A74" s="398" t="s">
        <v>354</v>
      </c>
      <c r="B74" s="601"/>
      <c r="C74" s="602"/>
      <c r="D74" s="601"/>
      <c r="E74" s="602"/>
      <c r="F74" s="601">
        <v>0</v>
      </c>
      <c r="G74" s="602">
        <v>209549.31506849316</v>
      </c>
      <c r="H74" s="601"/>
      <c r="I74" s="602"/>
      <c r="J74" s="601"/>
      <c r="K74" s="602"/>
      <c r="L74" s="601"/>
      <c r="M74" s="602"/>
      <c r="N74" s="603">
        <v>0</v>
      </c>
      <c r="O74" s="94">
        <v>209549.31506849316</v>
      </c>
      <c r="P74" s="601"/>
      <c r="Q74" s="602"/>
      <c r="R74" s="601"/>
      <c r="S74" s="602"/>
      <c r="T74" s="601">
        <v>169283</v>
      </c>
      <c r="U74" s="602">
        <v>210125</v>
      </c>
      <c r="V74" s="601"/>
      <c r="W74" s="602"/>
      <c r="X74" s="601"/>
      <c r="Y74" s="602"/>
      <c r="Z74" s="601"/>
      <c r="AA74" s="602"/>
      <c r="AB74" s="603">
        <v>169283</v>
      </c>
      <c r="AC74" s="94">
        <v>419674.31506849313</v>
      </c>
    </row>
    <row r="75" spans="1:29" s="1" customFormat="1" ht="12.75" hidden="1" thickBot="1">
      <c r="A75" s="438" t="s">
        <v>342</v>
      </c>
      <c r="B75" s="609">
        <v>9836</v>
      </c>
      <c r="C75" s="610"/>
      <c r="D75" s="609">
        <v>9836</v>
      </c>
      <c r="E75" s="610"/>
      <c r="F75" s="609">
        <v>9836</v>
      </c>
      <c r="G75" s="610"/>
      <c r="H75" s="609">
        <v>9836</v>
      </c>
      <c r="I75" s="610"/>
      <c r="J75" s="609">
        <v>9836</v>
      </c>
      <c r="K75" s="610"/>
      <c r="L75" s="609">
        <v>9836</v>
      </c>
      <c r="M75" s="610"/>
      <c r="N75" s="611">
        <v>59016</v>
      </c>
      <c r="O75" s="612">
        <v>0</v>
      </c>
      <c r="P75" s="609">
        <v>9836</v>
      </c>
      <c r="Q75" s="610"/>
      <c r="R75" s="609">
        <v>9836</v>
      </c>
      <c r="S75" s="610"/>
      <c r="T75" s="609">
        <v>9836</v>
      </c>
      <c r="U75" s="610"/>
      <c r="V75" s="609">
        <v>9836</v>
      </c>
      <c r="W75" s="610"/>
      <c r="X75" s="609">
        <v>9836</v>
      </c>
      <c r="Y75" s="610"/>
      <c r="Z75" s="609">
        <v>9836</v>
      </c>
      <c r="AA75" s="610"/>
      <c r="AB75" s="611">
        <v>118032</v>
      </c>
      <c r="AC75" s="612">
        <v>0</v>
      </c>
    </row>
    <row r="76" spans="1:29" s="52" customFormat="1" ht="12.75" hidden="1" thickBot="1">
      <c r="A76" s="42" t="s">
        <v>245</v>
      </c>
      <c r="B76" s="613">
        <v>36899098.61</v>
      </c>
      <c r="C76" s="614">
        <v>32997750.135342464</v>
      </c>
      <c r="D76" s="613">
        <v>37187937.79</v>
      </c>
      <c r="E76" s="614">
        <v>31857106.205342468</v>
      </c>
      <c r="F76" s="613">
        <v>37476071.730000004</v>
      </c>
      <c r="G76" s="614">
        <v>31899286.54410959</v>
      </c>
      <c r="H76" s="613">
        <v>37763661.42</v>
      </c>
      <c r="I76" s="614">
        <v>31402286.305342466</v>
      </c>
      <c r="J76" s="613">
        <v>38049844.94</v>
      </c>
      <c r="K76" s="614">
        <v>31121260.689041097</v>
      </c>
      <c r="L76" s="613">
        <v>38489739.36</v>
      </c>
      <c r="M76" s="614">
        <v>30832316.45</v>
      </c>
      <c r="N76" s="613">
        <v>225866353.85000002</v>
      </c>
      <c r="O76" s="614">
        <v>190110006.3291781</v>
      </c>
      <c r="P76" s="613">
        <v>39841998.46</v>
      </c>
      <c r="Q76" s="614">
        <v>31372571.729999997</v>
      </c>
      <c r="R76" s="613">
        <v>38877072.06999999</v>
      </c>
      <c r="S76" s="614">
        <v>30247427.09</v>
      </c>
      <c r="T76" s="613">
        <v>39443896.8</v>
      </c>
      <c r="U76" s="614">
        <v>30154704.05</v>
      </c>
      <c r="V76" s="613">
        <v>39577210.86</v>
      </c>
      <c r="W76" s="614">
        <v>29643434.38</v>
      </c>
      <c r="X76" s="613">
        <v>39878983.08</v>
      </c>
      <c r="Y76" s="614">
        <v>29346076.36</v>
      </c>
      <c r="Z76" s="613">
        <v>40336988.69</v>
      </c>
      <c r="AA76" s="614">
        <v>29040250.599999998</v>
      </c>
      <c r="AB76" s="613">
        <v>463822503.81</v>
      </c>
      <c r="AC76" s="614">
        <v>369914470.53917813</v>
      </c>
    </row>
    <row r="77" spans="1:29" s="304" customFormat="1" ht="6" customHeight="1" hidden="1" thickBot="1">
      <c r="A77" s="87"/>
      <c r="B77" s="635"/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</row>
    <row r="78" spans="1:29" ht="15.75" hidden="1" thickBot="1">
      <c r="A78" s="95" t="s">
        <v>217</v>
      </c>
      <c r="B78" s="613">
        <v>37476061.75</v>
      </c>
      <c r="C78" s="614">
        <v>33115355.795342464</v>
      </c>
      <c r="D78" s="613">
        <v>37769038.17</v>
      </c>
      <c r="E78" s="614">
        <v>31966989.93534247</v>
      </c>
      <c r="F78" s="613">
        <v>38058640.330000006</v>
      </c>
      <c r="G78" s="614">
        <v>32016055.61410959</v>
      </c>
      <c r="H78" s="613">
        <v>38351701.910000004</v>
      </c>
      <c r="I78" s="614">
        <v>31515383.445342466</v>
      </c>
      <c r="J78" s="613">
        <v>38644959.14</v>
      </c>
      <c r="K78" s="614">
        <v>31238522.669041097</v>
      </c>
      <c r="L78" s="613">
        <v>39985448.72869019</v>
      </c>
      <c r="M78" s="614">
        <v>30979993.36</v>
      </c>
      <c r="N78" s="613">
        <v>230285850.02869022</v>
      </c>
      <c r="O78" s="614">
        <v>190832300.8191781</v>
      </c>
      <c r="P78" s="613">
        <v>40451126.32</v>
      </c>
      <c r="Q78" s="614">
        <v>31490525.569999997</v>
      </c>
      <c r="R78" s="613">
        <v>39493139.91</v>
      </c>
      <c r="S78" s="614">
        <v>30365678.4</v>
      </c>
      <c r="T78" s="613">
        <v>40069841.08</v>
      </c>
      <c r="U78" s="614">
        <v>30269946.400000002</v>
      </c>
      <c r="V78" s="613">
        <v>40209561.26</v>
      </c>
      <c r="W78" s="614">
        <v>29762662.79</v>
      </c>
      <c r="X78" s="613">
        <v>40520943</v>
      </c>
      <c r="Y78" s="614">
        <v>29462156.75</v>
      </c>
      <c r="Z78" s="613">
        <v>40990960.18</v>
      </c>
      <c r="AA78" s="614">
        <v>29161333.959999997</v>
      </c>
      <c r="AB78" s="613">
        <v>472021421.7786902</v>
      </c>
      <c r="AC78" s="614">
        <v>371344604.6891781</v>
      </c>
    </row>
    <row r="79" ht="12.75" hidden="1">
      <c r="AB79" s="693"/>
    </row>
    <row r="80" ht="12.75" hidden="1"/>
    <row r="81" spans="1:30" ht="27" hidden="1" thickBot="1">
      <c r="A81" s="33"/>
      <c r="B81" s="33"/>
      <c r="C81" s="33"/>
      <c r="D81" s="33"/>
      <c r="E81" s="33"/>
      <c r="F81" s="33"/>
      <c r="G81" s="33"/>
      <c r="H81" s="34" t="s">
        <v>259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 t="s">
        <v>259</v>
      </c>
      <c r="W81" s="33"/>
      <c r="X81" s="33"/>
      <c r="Y81" s="33"/>
      <c r="Z81" s="33"/>
      <c r="AA81" s="33"/>
      <c r="AB81" s="1053"/>
      <c r="AC81" s="1053"/>
      <c r="AD81" s="28" t="s">
        <v>259</v>
      </c>
    </row>
    <row r="82" spans="1:29" s="52" customFormat="1" ht="12.75" hidden="1" thickBot="1">
      <c r="A82" s="791" t="s">
        <v>220</v>
      </c>
      <c r="B82" s="101"/>
      <c r="C82" s="101"/>
      <c r="D82" s="101"/>
      <c r="E82" s="101"/>
      <c r="F82" s="101"/>
      <c r="G82" s="101"/>
      <c r="H82" s="101" t="s">
        <v>268</v>
      </c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 t="s">
        <v>268</v>
      </c>
      <c r="W82" s="101"/>
      <c r="X82" s="101"/>
      <c r="Y82" s="101"/>
      <c r="Z82" s="101"/>
      <c r="AA82" s="101"/>
      <c r="AB82" s="101"/>
      <c r="AC82" s="102"/>
    </row>
    <row r="83" spans="1:29" ht="12.75" hidden="1">
      <c r="A83" s="792" t="s">
        <v>246</v>
      </c>
      <c r="B83" s="103">
        <v>661712.52</v>
      </c>
      <c r="C83" s="104">
        <v>121392.48</v>
      </c>
      <c r="D83" s="103">
        <v>670254.05</v>
      </c>
      <c r="E83" s="104">
        <v>110031.87000000001</v>
      </c>
      <c r="F83" s="103">
        <v>679997.02</v>
      </c>
      <c r="G83" s="104">
        <v>122436.72</v>
      </c>
      <c r="H83" s="103">
        <v>689205.87</v>
      </c>
      <c r="I83" s="104">
        <v>118958.83</v>
      </c>
      <c r="J83" s="103">
        <v>700016.5800000001</v>
      </c>
      <c r="K83" s="104">
        <v>123663.15</v>
      </c>
      <c r="L83" s="103">
        <v>713896.6699999999</v>
      </c>
      <c r="M83" s="104">
        <v>120873.44</v>
      </c>
      <c r="N83" s="103">
        <v>4115082.71</v>
      </c>
      <c r="O83" s="104">
        <v>717356.49</v>
      </c>
      <c r="P83" s="103">
        <v>728978.2000000001</v>
      </c>
      <c r="Q83" s="104">
        <v>126303.01999999999</v>
      </c>
      <c r="R83" s="103">
        <v>746728.72</v>
      </c>
      <c r="S83" s="104">
        <v>128109.91</v>
      </c>
      <c r="T83" s="103">
        <v>768883.7999999999</v>
      </c>
      <c r="U83" s="104">
        <v>126391.71999999999</v>
      </c>
      <c r="V83" s="103">
        <v>782363.46</v>
      </c>
      <c r="W83" s="104">
        <v>131565.62</v>
      </c>
      <c r="X83" s="103">
        <v>806920.9112873271</v>
      </c>
      <c r="Y83" s="104">
        <v>129991.60999999999</v>
      </c>
      <c r="Z83" s="103">
        <v>857503.37</v>
      </c>
      <c r="AA83" s="104">
        <v>141288.51</v>
      </c>
      <c r="AB83" s="103">
        <v>8806461.171287326</v>
      </c>
      <c r="AC83" s="104">
        <v>1501006.8800000001</v>
      </c>
    </row>
    <row r="84" spans="1:29" ht="12.75" hidden="1">
      <c r="A84" s="793" t="s">
        <v>1</v>
      </c>
      <c r="B84" s="105">
        <v>71396.98000000001</v>
      </c>
      <c r="C84" s="106">
        <v>13097.9</v>
      </c>
      <c r="D84" s="105">
        <v>72318.56</v>
      </c>
      <c r="E84" s="106">
        <v>11872.16</v>
      </c>
      <c r="F84" s="105">
        <v>73369.83</v>
      </c>
      <c r="G84" s="106">
        <v>13210.57</v>
      </c>
      <c r="H84" s="105">
        <v>74363.41</v>
      </c>
      <c r="I84" s="106">
        <v>12835.330000000002</v>
      </c>
      <c r="J84" s="105">
        <v>75529.89</v>
      </c>
      <c r="K84" s="106">
        <v>13342.91</v>
      </c>
      <c r="L84" s="105">
        <v>77027.47</v>
      </c>
      <c r="M84" s="106">
        <v>13041.93</v>
      </c>
      <c r="N84" s="794">
        <v>444006.14</v>
      </c>
      <c r="O84" s="795">
        <v>77400.79999999999</v>
      </c>
      <c r="P84" s="105">
        <v>78654.77</v>
      </c>
      <c r="Q84" s="106">
        <v>13627.74</v>
      </c>
      <c r="R84" s="105">
        <v>80569.96</v>
      </c>
      <c r="S84" s="106">
        <v>13822.73</v>
      </c>
      <c r="T84" s="105">
        <v>82960.47</v>
      </c>
      <c r="U84" s="106">
        <v>13637.32</v>
      </c>
      <c r="V84" s="105">
        <v>84414.85</v>
      </c>
      <c r="W84" s="106">
        <v>14195.599999999999</v>
      </c>
      <c r="X84" s="105">
        <v>87064.58246918001</v>
      </c>
      <c r="Y84" s="106">
        <v>14025.75</v>
      </c>
      <c r="Z84" s="105">
        <v>92522.25</v>
      </c>
      <c r="AA84" s="106">
        <v>15244.66</v>
      </c>
      <c r="AB84" s="794">
        <v>950193.0224691799</v>
      </c>
      <c r="AC84" s="795">
        <v>161954.6</v>
      </c>
    </row>
    <row r="85" spans="1:29" ht="12.75" hidden="1">
      <c r="A85" s="793" t="s">
        <v>36</v>
      </c>
      <c r="B85" s="105">
        <v>43211.4</v>
      </c>
      <c r="C85" s="106">
        <v>7927.2</v>
      </c>
      <c r="D85" s="105">
        <v>43769.189999999995</v>
      </c>
      <c r="E85" s="106">
        <v>7185.33</v>
      </c>
      <c r="F85" s="105">
        <v>44405.42</v>
      </c>
      <c r="G85" s="106">
        <v>7995.43</v>
      </c>
      <c r="H85" s="105">
        <v>45006.79</v>
      </c>
      <c r="I85" s="106">
        <v>7768.3099999999995</v>
      </c>
      <c r="J85" s="105">
        <v>45712.75</v>
      </c>
      <c r="K85" s="106">
        <v>8075.5199999999995</v>
      </c>
      <c r="L85" s="105">
        <v>46619.159999999996</v>
      </c>
      <c r="M85" s="106">
        <v>7893.3099999999995</v>
      </c>
      <c r="N85" s="794">
        <v>268724.71</v>
      </c>
      <c r="O85" s="795">
        <v>46845.09999999999</v>
      </c>
      <c r="P85" s="105">
        <v>47604.009999999995</v>
      </c>
      <c r="Q85" s="106">
        <v>8247.89</v>
      </c>
      <c r="R85" s="105">
        <v>48763.17</v>
      </c>
      <c r="S85" s="106">
        <v>8365.87</v>
      </c>
      <c r="T85" s="105">
        <v>50209.939999999995</v>
      </c>
      <c r="U85" s="106">
        <v>8253.67</v>
      </c>
      <c r="V85" s="105">
        <v>51090.2</v>
      </c>
      <c r="W85" s="106">
        <v>8591.52</v>
      </c>
      <c r="X85" s="105">
        <v>52693.850000001</v>
      </c>
      <c r="Y85" s="106">
        <v>8488.77</v>
      </c>
      <c r="Z85" s="105">
        <v>55997.02</v>
      </c>
      <c r="AA85" s="106">
        <v>9226.49</v>
      </c>
      <c r="AB85" s="794">
        <v>575082.9000000011</v>
      </c>
      <c r="AC85" s="795">
        <v>98019.31000000001</v>
      </c>
    </row>
    <row r="86" spans="1:29" ht="12.75" hidden="1">
      <c r="A86" s="793" t="s">
        <v>37</v>
      </c>
      <c r="B86" s="105">
        <v>67981.57</v>
      </c>
      <c r="C86" s="106">
        <v>12471.35</v>
      </c>
      <c r="D86" s="105">
        <v>68859.05</v>
      </c>
      <c r="E86" s="106">
        <v>11304.220000000001</v>
      </c>
      <c r="F86" s="105">
        <v>69860.04000000001</v>
      </c>
      <c r="G86" s="106">
        <v>12578.64</v>
      </c>
      <c r="H86" s="105">
        <v>70806.08</v>
      </c>
      <c r="I86" s="106">
        <v>12221.33</v>
      </c>
      <c r="J86" s="105">
        <v>71916.77</v>
      </c>
      <c r="K86" s="106">
        <v>12704.65</v>
      </c>
      <c r="L86" s="105">
        <v>73342.72</v>
      </c>
      <c r="M86" s="106">
        <v>12418.019999999999</v>
      </c>
      <c r="N86" s="794">
        <v>422766.23</v>
      </c>
      <c r="O86" s="795">
        <v>73698.21</v>
      </c>
      <c r="P86" s="105">
        <v>74892.16</v>
      </c>
      <c r="Q86" s="106">
        <v>12975.85</v>
      </c>
      <c r="R86" s="105">
        <v>76715.73</v>
      </c>
      <c r="S86" s="106">
        <v>13161.45</v>
      </c>
      <c r="T86" s="105">
        <v>78991.89</v>
      </c>
      <c r="U86" s="106">
        <v>12984.95</v>
      </c>
      <c r="V86" s="105">
        <v>80376.7</v>
      </c>
      <c r="W86" s="106">
        <v>13516.480000000001</v>
      </c>
      <c r="X86" s="105">
        <v>82899.67264321001</v>
      </c>
      <c r="Y86" s="106">
        <v>13354.77</v>
      </c>
      <c r="Z86" s="105">
        <v>88096.26</v>
      </c>
      <c r="AA86" s="106">
        <v>14515.36</v>
      </c>
      <c r="AB86" s="794">
        <v>904738.64264321</v>
      </c>
      <c r="AC86" s="795">
        <v>154207.07</v>
      </c>
    </row>
    <row r="87" spans="1:29" ht="12.75" hidden="1">
      <c r="A87" s="793" t="s">
        <v>19</v>
      </c>
      <c r="B87" s="105">
        <v>145677.84</v>
      </c>
      <c r="C87" s="106">
        <v>26724.910000000003</v>
      </c>
      <c r="D87" s="105">
        <v>147558.26</v>
      </c>
      <c r="E87" s="106">
        <v>24223.82</v>
      </c>
      <c r="F87" s="105">
        <v>149703.23</v>
      </c>
      <c r="G87" s="106">
        <v>26954.789999999997</v>
      </c>
      <c r="H87" s="105">
        <v>151730.56</v>
      </c>
      <c r="I87" s="106">
        <v>26189.12</v>
      </c>
      <c r="J87" s="105">
        <v>154110.58</v>
      </c>
      <c r="K87" s="106">
        <v>27224.8</v>
      </c>
      <c r="L87" s="105">
        <v>157166.3</v>
      </c>
      <c r="M87" s="106">
        <v>26610.63</v>
      </c>
      <c r="N87" s="794">
        <v>905946.7699999998</v>
      </c>
      <c r="O87" s="795">
        <v>157928.07</v>
      </c>
      <c r="P87" s="105">
        <v>160486.56</v>
      </c>
      <c r="Q87" s="106">
        <v>27805.95</v>
      </c>
      <c r="R87" s="105">
        <v>164394.36</v>
      </c>
      <c r="S87" s="106">
        <v>28203.78</v>
      </c>
      <c r="T87" s="105">
        <v>169271.89</v>
      </c>
      <c r="U87" s="106">
        <v>27825.51</v>
      </c>
      <c r="V87" s="105">
        <v>172239.44999999998</v>
      </c>
      <c r="W87" s="106">
        <v>28964.55</v>
      </c>
      <c r="X87" s="105">
        <v>177645.87066073998</v>
      </c>
      <c r="Y87" s="106">
        <v>28618.02</v>
      </c>
      <c r="Z87" s="105">
        <v>188781.72999999998</v>
      </c>
      <c r="AA87" s="106">
        <v>31105.03</v>
      </c>
      <c r="AB87" s="794">
        <v>1938766.63066074</v>
      </c>
      <c r="AC87" s="795">
        <v>330450.91000000003</v>
      </c>
    </row>
    <row r="88" spans="1:29" ht="12.75" hidden="1">
      <c r="A88" s="793" t="s">
        <v>15</v>
      </c>
      <c r="B88" s="105">
        <v>14235.26</v>
      </c>
      <c r="C88" s="106">
        <v>2611.4800000000005</v>
      </c>
      <c r="D88" s="105">
        <v>14419.02</v>
      </c>
      <c r="E88" s="106">
        <v>2367.07</v>
      </c>
      <c r="F88" s="105">
        <v>14628.61</v>
      </c>
      <c r="G88" s="106">
        <v>2633.96</v>
      </c>
      <c r="H88" s="105">
        <v>14826.72</v>
      </c>
      <c r="I88" s="106">
        <v>2559.1200000000003</v>
      </c>
      <c r="J88" s="105">
        <v>15059.29</v>
      </c>
      <c r="K88" s="106">
        <v>2660.32</v>
      </c>
      <c r="L88" s="105">
        <v>15357.9</v>
      </c>
      <c r="M88" s="106">
        <v>2600.31</v>
      </c>
      <c r="N88" s="794">
        <v>88526.79999999999</v>
      </c>
      <c r="O88" s="795">
        <v>15432.26</v>
      </c>
      <c r="P88" s="105">
        <v>15682.33</v>
      </c>
      <c r="Q88" s="106">
        <v>2717.13</v>
      </c>
      <c r="R88" s="105">
        <v>16064.19</v>
      </c>
      <c r="S88" s="106">
        <v>2755.99</v>
      </c>
      <c r="T88" s="105">
        <v>16540.809999999998</v>
      </c>
      <c r="U88" s="106">
        <v>2719.0200000000004</v>
      </c>
      <c r="V88" s="105">
        <v>16830.8</v>
      </c>
      <c r="W88" s="106">
        <v>2830.35</v>
      </c>
      <c r="X88" s="105">
        <v>17359.085599866</v>
      </c>
      <c r="Y88" s="106">
        <v>2796.46</v>
      </c>
      <c r="Z88" s="105">
        <v>18447.27</v>
      </c>
      <c r="AA88" s="106">
        <v>3039.54</v>
      </c>
      <c r="AB88" s="794">
        <v>189451.28559986598</v>
      </c>
      <c r="AC88" s="795">
        <v>32290.749999999996</v>
      </c>
    </row>
    <row r="89" spans="1:29" ht="12.75" hidden="1">
      <c r="A89" s="793" t="s">
        <v>14</v>
      </c>
      <c r="B89" s="105">
        <v>9240.37</v>
      </c>
      <c r="C89" s="106">
        <v>1695.1399999999999</v>
      </c>
      <c r="D89" s="105">
        <v>9359.6</v>
      </c>
      <c r="E89" s="106">
        <v>1536.53</v>
      </c>
      <c r="F89" s="105">
        <v>9495.7</v>
      </c>
      <c r="G89" s="106">
        <v>1709.73</v>
      </c>
      <c r="H89" s="105">
        <v>9624.25</v>
      </c>
      <c r="I89" s="106">
        <v>1661.16</v>
      </c>
      <c r="J89" s="105">
        <v>9775.26</v>
      </c>
      <c r="K89" s="106">
        <v>1726.86</v>
      </c>
      <c r="L89" s="105">
        <v>9969.039999999999</v>
      </c>
      <c r="M89" s="106">
        <v>1687.9299999999998</v>
      </c>
      <c r="N89" s="794">
        <v>57464.22</v>
      </c>
      <c r="O89" s="795">
        <v>10017.35</v>
      </c>
      <c r="P89" s="105">
        <v>10179.689999999999</v>
      </c>
      <c r="Q89" s="106">
        <v>1763.73</v>
      </c>
      <c r="R89" s="105">
        <v>10427.52</v>
      </c>
      <c r="S89" s="106">
        <v>1788.95</v>
      </c>
      <c r="T89" s="105">
        <v>10736.949999999999</v>
      </c>
      <c r="U89" s="106">
        <v>1765</v>
      </c>
      <c r="V89" s="105">
        <v>10925.13</v>
      </c>
      <c r="W89" s="106">
        <v>1837.21</v>
      </c>
      <c r="X89" s="105">
        <v>11268.109999999999</v>
      </c>
      <c r="Y89" s="106">
        <v>1815.25</v>
      </c>
      <c r="Z89" s="105">
        <v>11974.4</v>
      </c>
      <c r="AA89" s="106">
        <v>1972.99</v>
      </c>
      <c r="AB89" s="794">
        <v>122976.02</v>
      </c>
      <c r="AC89" s="795">
        <v>20960.480000000003</v>
      </c>
    </row>
    <row r="90" spans="1:29" ht="12.75" hidden="1">
      <c r="A90" s="793" t="s">
        <v>13</v>
      </c>
      <c r="B90" s="105">
        <v>34277.68</v>
      </c>
      <c r="C90" s="106">
        <v>6288.33</v>
      </c>
      <c r="D90" s="105">
        <v>34720.200000000004</v>
      </c>
      <c r="E90" s="106">
        <v>5699.820000000001</v>
      </c>
      <c r="F90" s="105">
        <v>35224.84</v>
      </c>
      <c r="G90" s="106">
        <v>6342.41</v>
      </c>
      <c r="H90" s="105">
        <v>35701.93</v>
      </c>
      <c r="I90" s="106">
        <v>6162.25</v>
      </c>
      <c r="J90" s="105">
        <v>36261.88</v>
      </c>
      <c r="K90" s="106">
        <v>6405.93</v>
      </c>
      <c r="L90" s="105">
        <v>36980.96</v>
      </c>
      <c r="M90" s="106">
        <v>6261.43</v>
      </c>
      <c r="N90" s="794">
        <v>213167.49</v>
      </c>
      <c r="O90" s="795">
        <v>37160.17</v>
      </c>
      <c r="P90" s="105">
        <v>37762.14</v>
      </c>
      <c r="Q90" s="106">
        <v>6542.66</v>
      </c>
      <c r="R90" s="105">
        <v>38681.71</v>
      </c>
      <c r="S90" s="106">
        <v>6636.29</v>
      </c>
      <c r="T90" s="105">
        <v>39829.31</v>
      </c>
      <c r="U90" s="106">
        <v>6547.26</v>
      </c>
      <c r="V90" s="105">
        <v>40527.64</v>
      </c>
      <c r="W90" s="106">
        <v>6815.28</v>
      </c>
      <c r="X90" s="105">
        <v>41799.687999999005</v>
      </c>
      <c r="Y90" s="106">
        <v>6733.73</v>
      </c>
      <c r="Z90" s="105">
        <v>44420.01</v>
      </c>
      <c r="AA90" s="106">
        <v>7318.97</v>
      </c>
      <c r="AB90" s="794">
        <v>456187.9879999991</v>
      </c>
      <c r="AC90" s="795">
        <v>77754.36</v>
      </c>
    </row>
    <row r="91" spans="1:29" ht="12.75" hidden="1">
      <c r="A91" s="793" t="s">
        <v>208</v>
      </c>
      <c r="B91" s="105">
        <v>31977.120000000003</v>
      </c>
      <c r="C91" s="106">
        <v>5866.26</v>
      </c>
      <c r="D91" s="105">
        <v>32389.89</v>
      </c>
      <c r="E91" s="106">
        <v>5317.24</v>
      </c>
      <c r="F91" s="105">
        <v>32860.71</v>
      </c>
      <c r="G91" s="106">
        <v>5916.719999999999</v>
      </c>
      <c r="H91" s="105">
        <v>33305.73</v>
      </c>
      <c r="I91" s="106">
        <v>5748.67</v>
      </c>
      <c r="J91" s="105">
        <v>33828.15</v>
      </c>
      <c r="K91" s="106">
        <v>5976</v>
      </c>
      <c r="L91" s="105">
        <v>34498.91</v>
      </c>
      <c r="M91" s="106">
        <v>5841.16</v>
      </c>
      <c r="N91" s="796">
        <v>198860.51</v>
      </c>
      <c r="O91" s="795">
        <v>34666.05</v>
      </c>
      <c r="P91" s="105">
        <v>35227.72</v>
      </c>
      <c r="Q91" s="106">
        <v>6103.57</v>
      </c>
      <c r="R91" s="105">
        <v>36085.51</v>
      </c>
      <c r="S91" s="106">
        <v>6190.87</v>
      </c>
      <c r="T91" s="105">
        <v>37156.15</v>
      </c>
      <c r="U91" s="106">
        <v>6107.87</v>
      </c>
      <c r="V91" s="105">
        <v>37807.56</v>
      </c>
      <c r="W91" s="106">
        <v>6357.87</v>
      </c>
      <c r="X91" s="105">
        <v>38994.280763246</v>
      </c>
      <c r="Y91" s="106">
        <v>6281.79</v>
      </c>
      <c r="Z91" s="105">
        <v>41438.68</v>
      </c>
      <c r="AA91" s="106">
        <v>6827.72</v>
      </c>
      <c r="AB91" s="794">
        <v>425570.410763246</v>
      </c>
      <c r="AC91" s="795">
        <v>72535.74</v>
      </c>
    </row>
    <row r="92" spans="1:29" ht="12.75" hidden="1">
      <c r="A92" s="793" t="s">
        <v>229</v>
      </c>
      <c r="B92" s="105">
        <v>51140.13</v>
      </c>
      <c r="C92" s="106">
        <v>9381.779999999999</v>
      </c>
      <c r="D92" s="105">
        <v>51800.27</v>
      </c>
      <c r="E92" s="106">
        <v>8503.75</v>
      </c>
      <c r="F92" s="105">
        <v>52553.24</v>
      </c>
      <c r="G92" s="106">
        <v>9462.48</v>
      </c>
      <c r="H92" s="105">
        <v>53264.96</v>
      </c>
      <c r="I92" s="106">
        <v>9193.68</v>
      </c>
      <c r="J92" s="105">
        <v>54100.439999999995</v>
      </c>
      <c r="K92" s="106">
        <v>9557.23</v>
      </c>
      <c r="L92" s="105">
        <v>55173.17</v>
      </c>
      <c r="M92" s="106">
        <v>9341.65</v>
      </c>
      <c r="N92" s="794">
        <v>318032.20999999996</v>
      </c>
      <c r="O92" s="797">
        <v>55440.57</v>
      </c>
      <c r="P92" s="105">
        <v>56338.729999999996</v>
      </c>
      <c r="Q92" s="106">
        <v>9761.25</v>
      </c>
      <c r="R92" s="105">
        <v>57710.590000000004</v>
      </c>
      <c r="S92" s="106">
        <v>9900.91</v>
      </c>
      <c r="T92" s="105">
        <v>59422.81</v>
      </c>
      <c r="U92" s="106">
        <v>9768.12</v>
      </c>
      <c r="V92" s="105">
        <v>60464.6</v>
      </c>
      <c r="W92" s="106">
        <v>10167.99</v>
      </c>
      <c r="X92" s="105">
        <v>62362.493338579996</v>
      </c>
      <c r="Y92" s="106">
        <v>10046.34</v>
      </c>
      <c r="Z92" s="105">
        <v>66271.75</v>
      </c>
      <c r="AA92" s="106">
        <v>10919.42</v>
      </c>
      <c r="AB92" s="794">
        <v>680603.18333858</v>
      </c>
      <c r="AC92" s="795">
        <v>116004.59999999999</v>
      </c>
    </row>
    <row r="93" spans="1:29" ht="12.75" hidden="1">
      <c r="A93" s="793" t="s">
        <v>4</v>
      </c>
      <c r="B93" s="105">
        <v>38344.87</v>
      </c>
      <c r="C93" s="106">
        <v>7034.459999999999</v>
      </c>
      <c r="D93" s="105">
        <v>38839.9</v>
      </c>
      <c r="E93" s="106">
        <v>6376.13</v>
      </c>
      <c r="F93" s="105">
        <v>39404.42</v>
      </c>
      <c r="G93" s="106">
        <v>7094.94</v>
      </c>
      <c r="H93" s="105">
        <v>39938.119999999995</v>
      </c>
      <c r="I93" s="106">
        <v>6893.42</v>
      </c>
      <c r="J93" s="105">
        <v>40564.520000000004</v>
      </c>
      <c r="K93" s="106">
        <v>7166.030000000001</v>
      </c>
      <c r="L93" s="105">
        <v>41368.899999999994</v>
      </c>
      <c r="M93" s="106">
        <v>7004.360000000001</v>
      </c>
      <c r="N93" s="794">
        <v>238460.73</v>
      </c>
      <c r="O93" s="797">
        <v>41569.34</v>
      </c>
      <c r="P93" s="105">
        <v>42242.78</v>
      </c>
      <c r="Q93" s="106">
        <v>7319.03</v>
      </c>
      <c r="R93" s="105">
        <v>43271.46</v>
      </c>
      <c r="S93" s="106">
        <v>7423.73</v>
      </c>
      <c r="T93" s="105">
        <v>44555.23</v>
      </c>
      <c r="U93" s="106">
        <v>7324.13</v>
      </c>
      <c r="V93" s="105">
        <v>45336.409999999996</v>
      </c>
      <c r="W93" s="106">
        <v>7623.94</v>
      </c>
      <c r="X93" s="105">
        <v>46759.397812504</v>
      </c>
      <c r="Y93" s="106">
        <v>7532.7699999999995</v>
      </c>
      <c r="Z93" s="105">
        <v>49690.63</v>
      </c>
      <c r="AA93" s="106">
        <v>8187.380000000001</v>
      </c>
      <c r="AB93" s="794">
        <v>510316.63781250396</v>
      </c>
      <c r="AC93" s="795">
        <v>86980.31999999999</v>
      </c>
    </row>
    <row r="94" spans="1:29" ht="12.75" hidden="1">
      <c r="A94" s="793" t="s">
        <v>10</v>
      </c>
      <c r="B94" s="105">
        <v>11680.9</v>
      </c>
      <c r="C94" s="106">
        <v>2142.9</v>
      </c>
      <c r="D94" s="105">
        <v>11831.679999999998</v>
      </c>
      <c r="E94" s="106">
        <v>1942.36</v>
      </c>
      <c r="F94" s="105">
        <v>12003.67</v>
      </c>
      <c r="G94" s="106">
        <v>2161.2999999999997</v>
      </c>
      <c r="H94" s="105">
        <v>12166.23</v>
      </c>
      <c r="I94" s="106">
        <v>2099.94</v>
      </c>
      <c r="J94" s="105">
        <v>12357.06</v>
      </c>
      <c r="K94" s="106">
        <v>2182.97</v>
      </c>
      <c r="L94" s="105">
        <v>12602.08</v>
      </c>
      <c r="M94" s="106">
        <v>2133.72</v>
      </c>
      <c r="N94" s="794">
        <v>72641.62</v>
      </c>
      <c r="O94" s="797">
        <v>12663.189999999999</v>
      </c>
      <c r="P94" s="105">
        <v>12868.31</v>
      </c>
      <c r="Q94" s="106">
        <v>2229.59</v>
      </c>
      <c r="R94" s="105">
        <v>13181.66</v>
      </c>
      <c r="S94" s="106">
        <v>2261.44</v>
      </c>
      <c r="T94" s="105">
        <v>13572.74</v>
      </c>
      <c r="U94" s="106">
        <v>2231.12</v>
      </c>
      <c r="V94" s="105">
        <v>13810.699999999999</v>
      </c>
      <c r="W94" s="106">
        <v>2322.47</v>
      </c>
      <c r="X94" s="105">
        <v>14244.190000001</v>
      </c>
      <c r="Y94" s="106">
        <v>2294.7000000000003</v>
      </c>
      <c r="Z94" s="105">
        <v>15137.04</v>
      </c>
      <c r="AA94" s="106">
        <v>2494.12</v>
      </c>
      <c r="AB94" s="794">
        <v>155456.260000001</v>
      </c>
      <c r="AC94" s="795">
        <v>26496.629999999997</v>
      </c>
    </row>
    <row r="95" spans="1:29" ht="13.5" hidden="1" thickBot="1">
      <c r="A95" s="793" t="s">
        <v>11</v>
      </c>
      <c r="B95" s="105">
        <v>142548.4</v>
      </c>
      <c r="C95" s="106">
        <v>26150.77</v>
      </c>
      <c r="D95" s="105">
        <v>144388.43</v>
      </c>
      <c r="E95" s="106">
        <v>23703.440000000002</v>
      </c>
      <c r="F95" s="105">
        <v>146487.31</v>
      </c>
      <c r="G95" s="106">
        <v>26375.75</v>
      </c>
      <c r="H95" s="105">
        <v>148471.09</v>
      </c>
      <c r="I95" s="106">
        <v>25626.5</v>
      </c>
      <c r="J95" s="105">
        <v>150799.99</v>
      </c>
      <c r="K95" s="106">
        <v>26639.93</v>
      </c>
      <c r="L95" s="105">
        <v>153790.06</v>
      </c>
      <c r="M95" s="106">
        <v>26038.989999999998</v>
      </c>
      <c r="N95" s="794">
        <v>886485.28</v>
      </c>
      <c r="O95" s="797">
        <v>154535.38</v>
      </c>
      <c r="P95" s="105">
        <v>157039</v>
      </c>
      <c r="Q95" s="106">
        <v>27208.629999999997</v>
      </c>
      <c r="R95" s="105">
        <v>160862.86000000002</v>
      </c>
      <c r="S95" s="106">
        <v>27597.9</v>
      </c>
      <c r="T95" s="105">
        <v>165635.61000000002</v>
      </c>
      <c r="U95" s="106">
        <v>27227.75</v>
      </c>
      <c r="V95" s="105">
        <v>168539.41999999998</v>
      </c>
      <c r="W95" s="106">
        <v>28342.36</v>
      </c>
      <c r="X95" s="105">
        <v>173829.69</v>
      </c>
      <c r="Y95" s="106">
        <v>28003.260000000002</v>
      </c>
      <c r="Z95" s="105">
        <v>184726.33</v>
      </c>
      <c r="AA95" s="106">
        <v>30436.83</v>
      </c>
      <c r="AB95" s="794">
        <v>1897118.1900000002</v>
      </c>
      <c r="AC95" s="795">
        <v>323352.11000000004</v>
      </c>
    </row>
    <row r="96" spans="1:29" s="52" customFormat="1" ht="12.75" hidden="1" thickBot="1">
      <c r="A96" s="109" t="s">
        <v>244</v>
      </c>
      <c r="B96" s="798">
        <v>661712.52</v>
      </c>
      <c r="C96" s="799">
        <v>121392.48</v>
      </c>
      <c r="D96" s="798">
        <v>670254.05</v>
      </c>
      <c r="E96" s="799">
        <v>110031.87000000001</v>
      </c>
      <c r="F96" s="798">
        <v>679997.02</v>
      </c>
      <c r="G96" s="799">
        <v>122436.72</v>
      </c>
      <c r="H96" s="798">
        <v>689205.87</v>
      </c>
      <c r="I96" s="799">
        <v>118958.83</v>
      </c>
      <c r="J96" s="798">
        <v>700016.5800000001</v>
      </c>
      <c r="K96" s="799">
        <v>123663.15</v>
      </c>
      <c r="L96" s="798">
        <v>713896.6699999999</v>
      </c>
      <c r="M96" s="799">
        <v>120873.44</v>
      </c>
      <c r="N96" s="800">
        <v>4115082.71</v>
      </c>
      <c r="O96" s="801">
        <v>717356.49</v>
      </c>
      <c r="P96" s="798">
        <v>728978.2000000001</v>
      </c>
      <c r="Q96" s="799">
        <v>126303.01999999999</v>
      </c>
      <c r="R96" s="798">
        <v>746728.72</v>
      </c>
      <c r="S96" s="799">
        <v>128109.91</v>
      </c>
      <c r="T96" s="798">
        <v>768883.7999999999</v>
      </c>
      <c r="U96" s="799">
        <v>126391.71999999999</v>
      </c>
      <c r="V96" s="798">
        <v>782363.46</v>
      </c>
      <c r="W96" s="799">
        <v>131565.62</v>
      </c>
      <c r="X96" s="798">
        <v>806920.9112873271</v>
      </c>
      <c r="Y96" s="799">
        <v>129991.60999999999</v>
      </c>
      <c r="Z96" s="798">
        <v>857503.37</v>
      </c>
      <c r="AA96" s="799">
        <v>141288.51</v>
      </c>
      <c r="AB96" s="800">
        <v>8806461.171287326</v>
      </c>
      <c r="AC96" s="801">
        <v>1501006.8800000001</v>
      </c>
    </row>
    <row r="97" spans="1:29" ht="13.5" hidden="1" thickBot="1">
      <c r="A97" s="802"/>
      <c r="B97" s="803"/>
      <c r="C97" s="803"/>
      <c r="D97" s="803"/>
      <c r="E97" s="803"/>
      <c r="F97" s="803"/>
      <c r="G97" s="803"/>
      <c r="H97" s="803"/>
      <c r="I97" s="803"/>
      <c r="J97" s="803"/>
      <c r="K97" s="803"/>
      <c r="L97" s="803"/>
      <c r="M97" s="803"/>
      <c r="N97" s="803"/>
      <c r="O97" s="803"/>
      <c r="P97" s="803"/>
      <c r="Q97" s="803"/>
      <c r="R97" s="803"/>
      <c r="S97" s="803"/>
      <c r="T97" s="803"/>
      <c r="U97" s="803"/>
      <c r="V97" s="803"/>
      <c r="W97" s="803"/>
      <c r="X97" s="803"/>
      <c r="Y97" s="803"/>
      <c r="Z97" s="803"/>
      <c r="AA97" s="803"/>
      <c r="AB97" s="714"/>
      <c r="AC97" s="802"/>
    </row>
    <row r="98" spans="1:29" s="52" customFormat="1" ht="12.75" hidden="1" thickBot="1">
      <c r="A98" s="804" t="s">
        <v>218</v>
      </c>
      <c r="B98" s="110"/>
      <c r="C98" s="110"/>
      <c r="D98" s="110"/>
      <c r="E98" s="110"/>
      <c r="F98" s="110"/>
      <c r="G98" s="110"/>
      <c r="H98" s="111" t="s">
        <v>483</v>
      </c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1" t="s">
        <v>483</v>
      </c>
      <c r="W98" s="110"/>
      <c r="X98" s="110"/>
      <c r="Y98" s="110"/>
      <c r="Z98" s="110"/>
      <c r="AA98" s="110"/>
      <c r="AB98" s="110"/>
      <c r="AC98" s="112"/>
    </row>
    <row r="99" spans="1:29" ht="12.75" hidden="1">
      <c r="A99" s="805" t="s">
        <v>101</v>
      </c>
      <c r="B99" s="113">
        <v>0</v>
      </c>
      <c r="C99" s="114">
        <v>0</v>
      </c>
      <c r="D99" s="113">
        <v>0</v>
      </c>
      <c r="E99" s="114">
        <v>0</v>
      </c>
      <c r="F99" s="113">
        <v>0</v>
      </c>
      <c r="G99" s="114">
        <v>0</v>
      </c>
      <c r="H99" s="113">
        <v>0</v>
      </c>
      <c r="I99" s="114">
        <v>0</v>
      </c>
      <c r="J99" s="113">
        <v>0</v>
      </c>
      <c r="K99" s="114">
        <v>0</v>
      </c>
      <c r="L99" s="113">
        <v>0</v>
      </c>
      <c r="M99" s="114">
        <v>0</v>
      </c>
      <c r="N99" s="806">
        <v>0</v>
      </c>
      <c r="O99" s="807">
        <v>0</v>
      </c>
      <c r="P99" s="113">
        <v>0</v>
      </c>
      <c r="Q99" s="114">
        <v>0</v>
      </c>
      <c r="R99" s="113">
        <v>0</v>
      </c>
      <c r="S99" s="114">
        <v>0</v>
      </c>
      <c r="T99" s="113">
        <v>0</v>
      </c>
      <c r="U99" s="114">
        <v>0</v>
      </c>
      <c r="V99" s="113">
        <v>0</v>
      </c>
      <c r="W99" s="114">
        <v>0</v>
      </c>
      <c r="X99" s="113">
        <v>0</v>
      </c>
      <c r="Y99" s="114">
        <v>0</v>
      </c>
      <c r="Z99" s="113">
        <v>0</v>
      </c>
      <c r="AA99" s="114">
        <v>0</v>
      </c>
      <c r="AB99" s="806">
        <v>0</v>
      </c>
      <c r="AC99" s="807">
        <v>0</v>
      </c>
    </row>
    <row r="100" spans="1:29" ht="12.75" hidden="1">
      <c r="A100" s="793" t="s">
        <v>1</v>
      </c>
      <c r="B100" s="808"/>
      <c r="C100" s="809"/>
      <c r="D100" s="808"/>
      <c r="E100" s="809"/>
      <c r="F100" s="808"/>
      <c r="G100" s="809"/>
      <c r="H100" s="808"/>
      <c r="I100" s="809"/>
      <c r="J100" s="808"/>
      <c r="K100" s="809"/>
      <c r="L100" s="808"/>
      <c r="M100" s="809"/>
      <c r="N100" s="810">
        <v>0</v>
      </c>
      <c r="O100" s="811">
        <v>0</v>
      </c>
      <c r="P100" s="808"/>
      <c r="Q100" s="809"/>
      <c r="R100" s="808"/>
      <c r="S100" s="809"/>
      <c r="T100" s="808"/>
      <c r="U100" s="809"/>
      <c r="V100" s="808"/>
      <c r="W100" s="809"/>
      <c r="X100" s="808"/>
      <c r="Y100" s="809"/>
      <c r="Z100" s="808"/>
      <c r="AA100" s="809"/>
      <c r="AB100" s="810">
        <v>0</v>
      </c>
      <c r="AC100" s="811">
        <v>0</v>
      </c>
    </row>
    <row r="101" spans="1:29" ht="12.75" hidden="1">
      <c r="A101" s="812" t="s">
        <v>249</v>
      </c>
      <c r="B101" s="117">
        <v>1323948.0799999998</v>
      </c>
      <c r="C101" s="118">
        <v>260304.63</v>
      </c>
      <c r="D101" s="117">
        <v>1337187.57</v>
      </c>
      <c r="E101" s="118">
        <v>247065.15</v>
      </c>
      <c r="F101" s="117">
        <v>1350559.4500000002</v>
      </c>
      <c r="G101" s="118">
        <v>233693.28000000003</v>
      </c>
      <c r="H101" s="117">
        <v>1364065.0399999998</v>
      </c>
      <c r="I101" s="118">
        <v>220187.67999999996</v>
      </c>
      <c r="J101" s="117">
        <v>1377705.7099999997</v>
      </c>
      <c r="K101" s="118">
        <v>206547.03999999998</v>
      </c>
      <c r="L101" s="117">
        <v>1391482.7500000002</v>
      </c>
      <c r="M101" s="118">
        <v>192769.99</v>
      </c>
      <c r="N101" s="117">
        <v>8144948.6</v>
      </c>
      <c r="O101" s="118">
        <v>1360567.77</v>
      </c>
      <c r="P101" s="117">
        <v>1405397.56</v>
      </c>
      <c r="Q101" s="118">
        <v>178855.13999999998</v>
      </c>
      <c r="R101" s="117">
        <v>1419451.54</v>
      </c>
      <c r="S101" s="118">
        <v>164801.15000000002</v>
      </c>
      <c r="T101" s="117">
        <v>1433646.0800000003</v>
      </c>
      <c r="U101" s="118">
        <v>150606.63999999998</v>
      </c>
      <c r="V101" s="117">
        <v>1447982.56</v>
      </c>
      <c r="W101" s="118">
        <v>136270.19999999998</v>
      </c>
      <c r="X101" s="117">
        <v>1462462.38</v>
      </c>
      <c r="Y101" s="118">
        <v>121790.36000000002</v>
      </c>
      <c r="Z101" s="117">
        <v>1477086.98</v>
      </c>
      <c r="AA101" s="118">
        <v>107165.75</v>
      </c>
      <c r="AB101" s="117">
        <v>16790975.7</v>
      </c>
      <c r="AC101" s="118">
        <v>2220057.01</v>
      </c>
    </row>
    <row r="102" spans="1:29" ht="12.75" hidden="1">
      <c r="A102" s="793" t="s">
        <v>1</v>
      </c>
      <c r="B102" s="115">
        <v>135144.85</v>
      </c>
      <c r="C102" s="116">
        <v>26508.32</v>
      </c>
      <c r="D102" s="115">
        <v>136496.3</v>
      </c>
      <c r="E102" s="116">
        <v>25156.87</v>
      </c>
      <c r="F102" s="115">
        <v>137861.27</v>
      </c>
      <c r="G102" s="116">
        <v>23791.91</v>
      </c>
      <c r="H102" s="115">
        <v>139239.88</v>
      </c>
      <c r="I102" s="116">
        <v>22413.3</v>
      </c>
      <c r="J102" s="115">
        <v>140632.28</v>
      </c>
      <c r="K102" s="116">
        <v>21020.9</v>
      </c>
      <c r="L102" s="115">
        <v>142038.6</v>
      </c>
      <c r="M102" s="116">
        <v>19614.58</v>
      </c>
      <c r="N102" s="810">
        <v>831413.18</v>
      </c>
      <c r="O102" s="811">
        <v>138505.88</v>
      </c>
      <c r="P102" s="115">
        <v>143458.99</v>
      </c>
      <c r="Q102" s="116">
        <v>18194.19</v>
      </c>
      <c r="R102" s="115">
        <v>144893.58</v>
      </c>
      <c r="S102" s="116">
        <v>16759.6</v>
      </c>
      <c r="T102" s="115">
        <v>146342.51</v>
      </c>
      <c r="U102" s="116">
        <v>15310.66</v>
      </c>
      <c r="V102" s="115">
        <v>147805.94</v>
      </c>
      <c r="W102" s="116">
        <v>13847.24</v>
      </c>
      <c r="X102" s="115">
        <v>149284</v>
      </c>
      <c r="Y102" s="116">
        <v>12369.18</v>
      </c>
      <c r="Z102" s="115">
        <v>150776.84</v>
      </c>
      <c r="AA102" s="116">
        <v>10876.34</v>
      </c>
      <c r="AB102" s="810">
        <v>1713975.04</v>
      </c>
      <c r="AC102" s="811">
        <v>225863.09</v>
      </c>
    </row>
    <row r="103" spans="1:29" ht="12.75" hidden="1">
      <c r="A103" s="793" t="s">
        <v>36</v>
      </c>
      <c r="B103" s="115">
        <v>83487.16</v>
      </c>
      <c r="C103" s="116">
        <v>16375.8</v>
      </c>
      <c r="D103" s="115">
        <v>84322.03</v>
      </c>
      <c r="E103" s="116">
        <v>15540.92</v>
      </c>
      <c r="F103" s="115">
        <v>85165.25</v>
      </c>
      <c r="G103" s="116">
        <v>14697.7</v>
      </c>
      <c r="H103" s="115">
        <v>86016.9</v>
      </c>
      <c r="I103" s="116">
        <v>13846.05</v>
      </c>
      <c r="J103" s="115">
        <v>86877.07</v>
      </c>
      <c r="K103" s="116">
        <v>12985.88</v>
      </c>
      <c r="L103" s="115">
        <v>87745.84</v>
      </c>
      <c r="M103" s="116">
        <v>12117.11</v>
      </c>
      <c r="N103" s="810">
        <v>513614.25</v>
      </c>
      <c r="O103" s="811">
        <v>85563.46</v>
      </c>
      <c r="P103" s="115">
        <v>88623.3</v>
      </c>
      <c r="Q103" s="116">
        <v>11239.65</v>
      </c>
      <c r="R103" s="115">
        <v>89509.53</v>
      </c>
      <c r="S103" s="116">
        <v>10353.42</v>
      </c>
      <c r="T103" s="115">
        <v>90404.63</v>
      </c>
      <c r="U103" s="116">
        <v>9458.32</v>
      </c>
      <c r="V103" s="115">
        <v>91308.67</v>
      </c>
      <c r="W103" s="116">
        <v>8554.28</v>
      </c>
      <c r="X103" s="115">
        <v>92221.76</v>
      </c>
      <c r="Y103" s="116">
        <v>7641.19</v>
      </c>
      <c r="Z103" s="115">
        <v>93143.98</v>
      </c>
      <c r="AA103" s="116">
        <v>6718.97</v>
      </c>
      <c r="AB103" s="810">
        <v>1058826.12</v>
      </c>
      <c r="AC103" s="811">
        <v>139529.29</v>
      </c>
    </row>
    <row r="104" spans="1:29" ht="12.75" hidden="1">
      <c r="A104" s="793" t="s">
        <v>37</v>
      </c>
      <c r="B104" s="115">
        <v>32055.96</v>
      </c>
      <c r="C104" s="116">
        <v>6287.7</v>
      </c>
      <c r="D104" s="115">
        <v>32376.52</v>
      </c>
      <c r="E104" s="116">
        <v>5967.14</v>
      </c>
      <c r="F104" s="115">
        <v>32700.29</v>
      </c>
      <c r="G104" s="116">
        <v>5643.37</v>
      </c>
      <c r="H104" s="115">
        <v>33027.29</v>
      </c>
      <c r="I104" s="116">
        <v>5316.37</v>
      </c>
      <c r="J104" s="115">
        <v>33357.57</v>
      </c>
      <c r="K104" s="116">
        <v>4986.1</v>
      </c>
      <c r="L104" s="115">
        <v>33691.14</v>
      </c>
      <c r="M104" s="116">
        <v>4652.52</v>
      </c>
      <c r="N104" s="810">
        <v>197208.77000000002</v>
      </c>
      <c r="O104" s="811">
        <v>32853.2</v>
      </c>
      <c r="P104" s="115">
        <v>34028.05</v>
      </c>
      <c r="Q104" s="116">
        <v>4315.61</v>
      </c>
      <c r="R104" s="115">
        <v>34368.33</v>
      </c>
      <c r="S104" s="116">
        <v>3975.33</v>
      </c>
      <c r="T104" s="115">
        <v>34712.02</v>
      </c>
      <c r="U104" s="116">
        <v>3631.64</v>
      </c>
      <c r="V104" s="115">
        <v>35059.14</v>
      </c>
      <c r="W104" s="116">
        <v>3284.52</v>
      </c>
      <c r="X104" s="115">
        <v>35409.73</v>
      </c>
      <c r="Y104" s="116">
        <v>2933.93</v>
      </c>
      <c r="Z104" s="115">
        <v>35763.82</v>
      </c>
      <c r="AA104" s="116">
        <v>2579.84</v>
      </c>
      <c r="AB104" s="810">
        <v>406549.86000000004</v>
      </c>
      <c r="AC104" s="811">
        <v>53574.06999999999</v>
      </c>
    </row>
    <row r="105" spans="1:29" ht="12.75" hidden="1">
      <c r="A105" s="793" t="s">
        <v>250</v>
      </c>
      <c r="B105" s="115">
        <v>159811.82</v>
      </c>
      <c r="C105" s="116">
        <v>31346.68</v>
      </c>
      <c r="D105" s="115">
        <v>161409.93</v>
      </c>
      <c r="E105" s="116">
        <v>29748.57</v>
      </c>
      <c r="F105" s="115">
        <v>163024.03</v>
      </c>
      <c r="G105" s="116">
        <v>28134.47</v>
      </c>
      <c r="H105" s="115">
        <v>164654.27</v>
      </c>
      <c r="I105" s="116">
        <v>26504.23</v>
      </c>
      <c r="J105" s="115">
        <v>166300.82</v>
      </c>
      <c r="K105" s="116">
        <v>24857.68</v>
      </c>
      <c r="L105" s="115">
        <v>167963.82</v>
      </c>
      <c r="M105" s="116">
        <v>23194.68</v>
      </c>
      <c r="N105" s="810">
        <v>983164.6900000002</v>
      </c>
      <c r="O105" s="811">
        <v>163786.31</v>
      </c>
      <c r="P105" s="115">
        <v>169643.46</v>
      </c>
      <c r="Q105" s="116">
        <v>21515.04</v>
      </c>
      <c r="R105" s="115">
        <v>171339.9</v>
      </c>
      <c r="S105" s="116">
        <v>19818.6</v>
      </c>
      <c r="T105" s="115">
        <v>173053.3</v>
      </c>
      <c r="U105" s="116">
        <v>18105.2</v>
      </c>
      <c r="V105" s="115">
        <v>174783.83</v>
      </c>
      <c r="W105" s="116">
        <v>16374.67</v>
      </c>
      <c r="X105" s="115">
        <v>176531.67</v>
      </c>
      <c r="Y105" s="116">
        <v>14626.83</v>
      </c>
      <c r="Z105" s="115">
        <v>178296.98</v>
      </c>
      <c r="AA105" s="116">
        <v>12861.52</v>
      </c>
      <c r="AB105" s="810">
        <v>2026813.83</v>
      </c>
      <c r="AC105" s="811">
        <v>267088.17000000004</v>
      </c>
    </row>
    <row r="106" spans="1:29" ht="12.75" hidden="1">
      <c r="A106" s="793" t="s">
        <v>251</v>
      </c>
      <c r="B106" s="115">
        <v>20534.62</v>
      </c>
      <c r="C106" s="116">
        <v>4027.81</v>
      </c>
      <c r="D106" s="115">
        <v>20739.97</v>
      </c>
      <c r="E106" s="116">
        <v>3822.47</v>
      </c>
      <c r="F106" s="115">
        <v>20947.37</v>
      </c>
      <c r="G106" s="116">
        <v>3615.07</v>
      </c>
      <c r="H106" s="115">
        <v>21156.84</v>
      </c>
      <c r="I106" s="116">
        <v>3405.59</v>
      </c>
      <c r="J106" s="115">
        <v>21368.41</v>
      </c>
      <c r="K106" s="116">
        <v>3194.03</v>
      </c>
      <c r="L106" s="115">
        <v>21582.09</v>
      </c>
      <c r="M106" s="116">
        <v>2980.34</v>
      </c>
      <c r="N106" s="810">
        <v>126329.29999999999</v>
      </c>
      <c r="O106" s="811">
        <v>21045.31</v>
      </c>
      <c r="P106" s="115">
        <v>21797.91</v>
      </c>
      <c r="Q106" s="116">
        <v>2764.52</v>
      </c>
      <c r="R106" s="115">
        <v>22015.89</v>
      </c>
      <c r="S106" s="116">
        <v>2546.54</v>
      </c>
      <c r="T106" s="115">
        <v>22236.05</v>
      </c>
      <c r="U106" s="116">
        <v>2326.38</v>
      </c>
      <c r="V106" s="115">
        <v>22458.41</v>
      </c>
      <c r="W106" s="116">
        <v>2104.02</v>
      </c>
      <c r="X106" s="115">
        <v>22683</v>
      </c>
      <c r="Y106" s="116">
        <v>1879.44</v>
      </c>
      <c r="Z106" s="115">
        <v>22909.83</v>
      </c>
      <c r="AA106" s="116">
        <v>1652.61</v>
      </c>
      <c r="AB106" s="810">
        <v>260430.38999999996</v>
      </c>
      <c r="AC106" s="811">
        <v>34318.82</v>
      </c>
    </row>
    <row r="107" spans="1:29" ht="12.75" hidden="1">
      <c r="A107" s="793" t="s">
        <v>14</v>
      </c>
      <c r="B107" s="115">
        <v>23364.58</v>
      </c>
      <c r="C107" s="116">
        <v>4582.9</v>
      </c>
      <c r="D107" s="115">
        <v>23598.23</v>
      </c>
      <c r="E107" s="116">
        <v>4349.26</v>
      </c>
      <c r="F107" s="115">
        <v>23834.21</v>
      </c>
      <c r="G107" s="116">
        <v>4113.28</v>
      </c>
      <c r="H107" s="115">
        <v>24072.56</v>
      </c>
      <c r="I107" s="116">
        <v>3874.93</v>
      </c>
      <c r="J107" s="115">
        <v>24313.28</v>
      </c>
      <c r="K107" s="116">
        <v>3634.21</v>
      </c>
      <c r="L107" s="115">
        <v>24556.41</v>
      </c>
      <c r="M107" s="116">
        <v>3391.08</v>
      </c>
      <c r="N107" s="810">
        <v>143739.27</v>
      </c>
      <c r="O107" s="811">
        <v>23945.659999999996</v>
      </c>
      <c r="P107" s="115">
        <v>24801.98</v>
      </c>
      <c r="Q107" s="116">
        <v>3145.51</v>
      </c>
      <c r="R107" s="115">
        <v>25050</v>
      </c>
      <c r="S107" s="116">
        <v>2897.49</v>
      </c>
      <c r="T107" s="115">
        <v>25300.5</v>
      </c>
      <c r="U107" s="116">
        <v>2646.99</v>
      </c>
      <c r="V107" s="115">
        <v>25553.5</v>
      </c>
      <c r="W107" s="116">
        <v>2393.99</v>
      </c>
      <c r="X107" s="115">
        <v>25809.04</v>
      </c>
      <c r="Y107" s="116">
        <v>2138.45</v>
      </c>
      <c r="Z107" s="115">
        <v>26067.13</v>
      </c>
      <c r="AA107" s="116">
        <v>1880.36</v>
      </c>
      <c r="AB107" s="810">
        <v>296321.42</v>
      </c>
      <c r="AC107" s="811">
        <v>39048.44999999999</v>
      </c>
    </row>
    <row r="108" spans="1:29" ht="12.75" hidden="1">
      <c r="A108" s="793" t="s">
        <v>13</v>
      </c>
      <c r="B108" s="115">
        <v>121864.78</v>
      </c>
      <c r="C108" s="116">
        <v>23903.47</v>
      </c>
      <c r="D108" s="115">
        <v>123083.43</v>
      </c>
      <c r="E108" s="116">
        <v>22684.82</v>
      </c>
      <c r="F108" s="115">
        <v>124314.27</v>
      </c>
      <c r="G108" s="116">
        <v>21453.99</v>
      </c>
      <c r="H108" s="115">
        <v>125557.41</v>
      </c>
      <c r="I108" s="116">
        <v>20210.84</v>
      </c>
      <c r="J108" s="115">
        <v>126812.98</v>
      </c>
      <c r="K108" s="116">
        <v>18955.27</v>
      </c>
      <c r="L108" s="115">
        <v>128081.11</v>
      </c>
      <c r="M108" s="116">
        <v>17687.14</v>
      </c>
      <c r="N108" s="810">
        <v>749713.98</v>
      </c>
      <c r="O108" s="811">
        <v>124895.53</v>
      </c>
      <c r="P108" s="115">
        <v>129361.92</v>
      </c>
      <c r="Q108" s="116">
        <v>16406.33</v>
      </c>
      <c r="R108" s="115">
        <v>130655.54</v>
      </c>
      <c r="S108" s="116">
        <v>15112.71</v>
      </c>
      <c r="T108" s="115">
        <v>131962.1</v>
      </c>
      <c r="U108" s="116">
        <v>13806.16</v>
      </c>
      <c r="V108" s="115">
        <v>133281.72</v>
      </c>
      <c r="W108" s="116">
        <v>12486.53</v>
      </c>
      <c r="X108" s="115">
        <v>134614.54</v>
      </c>
      <c r="Y108" s="116">
        <v>11153.72</v>
      </c>
      <c r="Z108" s="115">
        <v>135960.68</v>
      </c>
      <c r="AA108" s="116">
        <v>9807.57</v>
      </c>
      <c r="AB108" s="810">
        <v>1545550.48</v>
      </c>
      <c r="AC108" s="811">
        <v>203668.55</v>
      </c>
    </row>
    <row r="109" spans="1:29" ht="12.75" hidden="1">
      <c r="A109" s="793" t="s">
        <v>9</v>
      </c>
      <c r="B109" s="115">
        <v>40223.44</v>
      </c>
      <c r="C109" s="116">
        <v>7889.73</v>
      </c>
      <c r="D109" s="115">
        <v>40625.67</v>
      </c>
      <c r="E109" s="116">
        <v>7487.49</v>
      </c>
      <c r="F109" s="115">
        <v>41031.93</v>
      </c>
      <c r="G109" s="116">
        <v>7081.24</v>
      </c>
      <c r="H109" s="115">
        <v>41442.25</v>
      </c>
      <c r="I109" s="116">
        <v>6670.92</v>
      </c>
      <c r="J109" s="115">
        <v>41856.67</v>
      </c>
      <c r="K109" s="116">
        <v>6256.49</v>
      </c>
      <c r="L109" s="115">
        <v>42275.24</v>
      </c>
      <c r="M109" s="116">
        <v>5837.93</v>
      </c>
      <c r="N109" s="810">
        <v>247455.2</v>
      </c>
      <c r="O109" s="811">
        <v>41223.799999999996</v>
      </c>
      <c r="P109" s="115">
        <v>42697.99</v>
      </c>
      <c r="Q109" s="116">
        <v>5415.17</v>
      </c>
      <c r="R109" s="115">
        <v>43124.97</v>
      </c>
      <c r="S109" s="116">
        <v>4988.19</v>
      </c>
      <c r="T109" s="115">
        <v>43556.22</v>
      </c>
      <c r="U109" s="116">
        <v>4556.94</v>
      </c>
      <c r="V109" s="115">
        <v>43991.79</v>
      </c>
      <c r="W109" s="116">
        <v>4121.38</v>
      </c>
      <c r="X109" s="115">
        <v>44431.7</v>
      </c>
      <c r="Y109" s="116">
        <v>3681.46</v>
      </c>
      <c r="Z109" s="115">
        <v>44876.02</v>
      </c>
      <c r="AA109" s="116">
        <v>3237.15</v>
      </c>
      <c r="AB109" s="810">
        <v>510133.89</v>
      </c>
      <c r="AC109" s="811">
        <v>67224.09</v>
      </c>
    </row>
    <row r="110" spans="1:29" ht="12.75" hidden="1">
      <c r="A110" s="793" t="s">
        <v>252</v>
      </c>
      <c r="B110" s="115">
        <v>120670.32</v>
      </c>
      <c r="C110" s="116">
        <v>23669.18</v>
      </c>
      <c r="D110" s="115">
        <v>121877.02</v>
      </c>
      <c r="E110" s="116">
        <v>22462.48</v>
      </c>
      <c r="F110" s="115">
        <v>123095.79</v>
      </c>
      <c r="G110" s="116">
        <v>21243.7</v>
      </c>
      <c r="H110" s="115">
        <v>124326.75</v>
      </c>
      <c r="I110" s="116">
        <v>20012.75</v>
      </c>
      <c r="J110" s="115">
        <v>125570.02</v>
      </c>
      <c r="K110" s="116">
        <v>18769.48</v>
      </c>
      <c r="L110" s="115">
        <v>126825.72</v>
      </c>
      <c r="M110" s="116">
        <v>17513.78</v>
      </c>
      <c r="N110" s="810">
        <v>742365.62</v>
      </c>
      <c r="O110" s="811">
        <v>123671.37</v>
      </c>
      <c r="P110" s="115">
        <v>128093.97</v>
      </c>
      <c r="Q110" s="116">
        <v>16245.52</v>
      </c>
      <c r="R110" s="115">
        <v>129374.91</v>
      </c>
      <c r="S110" s="116">
        <v>14964.58</v>
      </c>
      <c r="T110" s="115">
        <v>130668.66</v>
      </c>
      <c r="U110" s="116">
        <v>13670.83</v>
      </c>
      <c r="V110" s="115">
        <v>131975.35</v>
      </c>
      <c r="W110" s="116">
        <v>12364.15</v>
      </c>
      <c r="X110" s="115">
        <v>133295.1</v>
      </c>
      <c r="Y110" s="116">
        <v>11044.39</v>
      </c>
      <c r="Z110" s="115">
        <v>134628.05</v>
      </c>
      <c r="AA110" s="116">
        <v>9711.44</v>
      </c>
      <c r="AB110" s="810">
        <v>1530401.6600000001</v>
      </c>
      <c r="AC110" s="811">
        <v>201672.27999999997</v>
      </c>
    </row>
    <row r="111" spans="1:29" ht="12.75" hidden="1">
      <c r="A111" s="793" t="s">
        <v>208</v>
      </c>
      <c r="B111" s="115">
        <v>133231.64</v>
      </c>
      <c r="C111" s="116">
        <v>26133.05</v>
      </c>
      <c r="D111" s="115">
        <v>134563.96</v>
      </c>
      <c r="E111" s="116">
        <v>24800.73</v>
      </c>
      <c r="F111" s="115">
        <v>135909.6</v>
      </c>
      <c r="G111" s="116">
        <v>23455.09</v>
      </c>
      <c r="H111" s="115">
        <v>137268.69</v>
      </c>
      <c r="I111" s="116">
        <v>22096</v>
      </c>
      <c r="J111" s="115">
        <v>138641.38</v>
      </c>
      <c r="K111" s="116">
        <v>20723.31</v>
      </c>
      <c r="L111" s="115">
        <v>140027.8</v>
      </c>
      <c r="M111" s="116">
        <v>19336.9</v>
      </c>
      <c r="N111" s="810">
        <v>819643.0699999998</v>
      </c>
      <c r="O111" s="811">
        <v>136545.08</v>
      </c>
      <c r="P111" s="115">
        <v>141428.07</v>
      </c>
      <c r="Q111" s="116">
        <v>17936.62</v>
      </c>
      <c r="R111" s="115">
        <v>142842.35</v>
      </c>
      <c r="S111" s="116">
        <v>16522.34</v>
      </c>
      <c r="T111" s="115">
        <v>144270.78</v>
      </c>
      <c r="U111" s="116">
        <v>15093.92</v>
      </c>
      <c r="V111" s="115">
        <v>145713.49</v>
      </c>
      <c r="W111" s="116">
        <v>13651.21</v>
      </c>
      <c r="X111" s="115">
        <v>147170.62</v>
      </c>
      <c r="Y111" s="116">
        <v>12194.07</v>
      </c>
      <c r="Z111" s="115">
        <v>148642.33</v>
      </c>
      <c r="AA111" s="116">
        <v>10722.37</v>
      </c>
      <c r="AB111" s="810">
        <v>1689710.71</v>
      </c>
      <c r="AC111" s="811">
        <v>222665.61</v>
      </c>
    </row>
    <row r="112" spans="1:29" ht="12.75" hidden="1">
      <c r="A112" s="793" t="s">
        <v>5</v>
      </c>
      <c r="B112" s="115">
        <v>97876.35</v>
      </c>
      <c r="C112" s="116">
        <v>19198.2</v>
      </c>
      <c r="D112" s="115">
        <v>98855.11</v>
      </c>
      <c r="E112" s="116">
        <v>18219.43</v>
      </c>
      <c r="F112" s="115">
        <v>99843.66</v>
      </c>
      <c r="G112" s="116">
        <v>17230.88</v>
      </c>
      <c r="H112" s="115">
        <v>100842.1</v>
      </c>
      <c r="I112" s="116">
        <v>16232.45</v>
      </c>
      <c r="J112" s="115">
        <v>101850.52</v>
      </c>
      <c r="K112" s="116">
        <v>15224.03</v>
      </c>
      <c r="L112" s="115">
        <v>102869.02</v>
      </c>
      <c r="M112" s="116">
        <v>14205.52</v>
      </c>
      <c r="N112" s="810">
        <v>602136.76</v>
      </c>
      <c r="O112" s="811">
        <v>100310.51000000001</v>
      </c>
      <c r="P112" s="115">
        <v>103897.71</v>
      </c>
      <c r="Q112" s="116">
        <v>13176.83</v>
      </c>
      <c r="R112" s="115">
        <v>104936.69</v>
      </c>
      <c r="S112" s="116">
        <v>12137.85</v>
      </c>
      <c r="T112" s="115">
        <v>105986.06</v>
      </c>
      <c r="U112" s="116">
        <v>11088.49</v>
      </c>
      <c r="V112" s="115">
        <v>107045.92</v>
      </c>
      <c r="W112" s="116">
        <v>10028.63</v>
      </c>
      <c r="X112" s="115">
        <v>108116.38</v>
      </c>
      <c r="Y112" s="116">
        <v>8958.17</v>
      </c>
      <c r="Z112" s="115">
        <v>109197.54</v>
      </c>
      <c r="AA112" s="116">
        <v>7877</v>
      </c>
      <c r="AB112" s="810">
        <v>1241317.06</v>
      </c>
      <c r="AC112" s="811">
        <v>163577.48000000004</v>
      </c>
    </row>
    <row r="113" spans="1:29" ht="12.75" hidden="1">
      <c r="A113" s="793" t="s">
        <v>7</v>
      </c>
      <c r="B113" s="115">
        <v>50624.91</v>
      </c>
      <c r="C113" s="116">
        <v>9929.95</v>
      </c>
      <c r="D113" s="115">
        <v>51131.16</v>
      </c>
      <c r="E113" s="116">
        <v>9423.7</v>
      </c>
      <c r="F113" s="115">
        <v>51642.47</v>
      </c>
      <c r="G113" s="116">
        <v>8912.39</v>
      </c>
      <c r="H113" s="115">
        <v>52158.9</v>
      </c>
      <c r="I113" s="116">
        <v>8395.96</v>
      </c>
      <c r="J113" s="115">
        <v>52680.49</v>
      </c>
      <c r="K113" s="116">
        <v>7874.37</v>
      </c>
      <c r="L113" s="115">
        <v>53207.29</v>
      </c>
      <c r="M113" s="116">
        <v>7347.57</v>
      </c>
      <c r="N113" s="810">
        <v>311445.22</v>
      </c>
      <c r="O113" s="811">
        <v>51883.94</v>
      </c>
      <c r="P113" s="115">
        <v>53739.36</v>
      </c>
      <c r="Q113" s="116">
        <v>6815.5</v>
      </c>
      <c r="R113" s="115">
        <v>54276.76</v>
      </c>
      <c r="S113" s="116">
        <v>6278.1</v>
      </c>
      <c r="T113" s="115">
        <v>54819.52</v>
      </c>
      <c r="U113" s="116">
        <v>5735.34</v>
      </c>
      <c r="V113" s="115">
        <v>55367.72</v>
      </c>
      <c r="W113" s="116">
        <v>5187.14</v>
      </c>
      <c r="X113" s="115">
        <v>55921.4</v>
      </c>
      <c r="Y113" s="116">
        <v>4633.46</v>
      </c>
      <c r="Z113" s="115">
        <v>56480.61</v>
      </c>
      <c r="AA113" s="116">
        <v>4074.25</v>
      </c>
      <c r="AB113" s="810">
        <v>642050.59</v>
      </c>
      <c r="AC113" s="811">
        <v>84607.73000000001</v>
      </c>
    </row>
    <row r="114" spans="1:29" ht="12.75" hidden="1">
      <c r="A114" s="793" t="s">
        <v>229</v>
      </c>
      <c r="B114" s="813">
        <v>94571.02</v>
      </c>
      <c r="C114" s="116">
        <v>18549.87</v>
      </c>
      <c r="D114" s="813">
        <v>95516.74</v>
      </c>
      <c r="E114" s="116">
        <v>17604.16</v>
      </c>
      <c r="F114" s="813">
        <v>96471.9</v>
      </c>
      <c r="G114" s="116">
        <v>16648.99</v>
      </c>
      <c r="H114" s="813">
        <v>97436.62</v>
      </c>
      <c r="I114" s="116">
        <v>15684.27</v>
      </c>
      <c r="J114" s="813">
        <v>98410.99</v>
      </c>
      <c r="K114" s="116">
        <v>14709.91</v>
      </c>
      <c r="L114" s="813">
        <v>99395.1</v>
      </c>
      <c r="M114" s="116">
        <v>13725.8</v>
      </c>
      <c r="N114" s="810">
        <v>581802.37</v>
      </c>
      <c r="O114" s="811">
        <v>96923.00000000001</v>
      </c>
      <c r="P114" s="813">
        <v>100389.05</v>
      </c>
      <c r="Q114" s="116">
        <v>12731.84</v>
      </c>
      <c r="R114" s="813">
        <v>101392.94</v>
      </c>
      <c r="S114" s="116">
        <v>11727.95</v>
      </c>
      <c r="T114" s="813">
        <v>102406.87</v>
      </c>
      <c r="U114" s="116">
        <v>10714.02</v>
      </c>
      <c r="V114" s="813">
        <v>103430.94</v>
      </c>
      <c r="W114" s="116">
        <v>9689.96</v>
      </c>
      <c r="X114" s="813">
        <v>104465.25</v>
      </c>
      <c r="Y114" s="116">
        <v>8655.65</v>
      </c>
      <c r="Z114" s="813">
        <v>105509.9</v>
      </c>
      <c r="AA114" s="116">
        <v>7610.99</v>
      </c>
      <c r="AB114" s="810">
        <v>1199397.32</v>
      </c>
      <c r="AC114" s="811">
        <v>158053.40999999997</v>
      </c>
    </row>
    <row r="115" spans="1:29" ht="12.75" hidden="1">
      <c r="A115" s="793" t="s">
        <v>4</v>
      </c>
      <c r="B115" s="813">
        <v>61843.54</v>
      </c>
      <c r="C115" s="116">
        <v>12130.45</v>
      </c>
      <c r="D115" s="813">
        <v>62461.97</v>
      </c>
      <c r="E115" s="116">
        <v>11512.02</v>
      </c>
      <c r="F115" s="813">
        <v>63086.59</v>
      </c>
      <c r="G115" s="116">
        <v>10887.4</v>
      </c>
      <c r="H115" s="813">
        <v>63717.46</v>
      </c>
      <c r="I115" s="116">
        <v>10256.53</v>
      </c>
      <c r="J115" s="813">
        <v>64354.63</v>
      </c>
      <c r="K115" s="116">
        <v>9619.36</v>
      </c>
      <c r="L115" s="813">
        <v>64998.18</v>
      </c>
      <c r="M115" s="116">
        <v>8975.81</v>
      </c>
      <c r="N115" s="810">
        <v>380462.37</v>
      </c>
      <c r="O115" s="811">
        <v>63381.57</v>
      </c>
      <c r="P115" s="813">
        <v>65648.16</v>
      </c>
      <c r="Q115" s="116">
        <v>8325.83</v>
      </c>
      <c r="R115" s="813">
        <v>66304.64</v>
      </c>
      <c r="S115" s="116">
        <v>7669.35</v>
      </c>
      <c r="T115" s="813">
        <v>66967.69</v>
      </c>
      <c r="U115" s="116">
        <v>7006.3</v>
      </c>
      <c r="V115" s="813">
        <v>67637.37</v>
      </c>
      <c r="W115" s="116">
        <v>6336.63</v>
      </c>
      <c r="X115" s="813">
        <v>68313.74</v>
      </c>
      <c r="Y115" s="116">
        <v>5660.25</v>
      </c>
      <c r="Z115" s="813">
        <v>68996.88</v>
      </c>
      <c r="AA115" s="116">
        <v>4977.11</v>
      </c>
      <c r="AB115" s="810">
        <v>784330.8500000001</v>
      </c>
      <c r="AC115" s="811">
        <v>103357.04000000001</v>
      </c>
    </row>
    <row r="116" spans="1:29" ht="12.75" hidden="1">
      <c r="A116" s="793" t="s">
        <v>10</v>
      </c>
      <c r="B116" s="115">
        <v>51461.64</v>
      </c>
      <c r="C116" s="116">
        <v>10709.63</v>
      </c>
      <c r="D116" s="115">
        <v>51976.26</v>
      </c>
      <c r="E116" s="116">
        <v>10195.01</v>
      </c>
      <c r="F116" s="115">
        <v>52496.02</v>
      </c>
      <c r="G116" s="116">
        <v>9675.25</v>
      </c>
      <c r="H116" s="115">
        <v>53020.98</v>
      </c>
      <c r="I116" s="116">
        <v>9150.29</v>
      </c>
      <c r="J116" s="115">
        <v>53551.19</v>
      </c>
      <c r="K116" s="116">
        <v>8620.08</v>
      </c>
      <c r="L116" s="115">
        <v>54086.7</v>
      </c>
      <c r="M116" s="116">
        <v>8084.57</v>
      </c>
      <c r="N116" s="810">
        <v>316592.79</v>
      </c>
      <c r="O116" s="811">
        <v>56434.83</v>
      </c>
      <c r="P116" s="115">
        <v>54627.57</v>
      </c>
      <c r="Q116" s="116">
        <v>7543.7</v>
      </c>
      <c r="R116" s="115">
        <v>55173.84</v>
      </c>
      <c r="S116" s="116">
        <v>6997.42</v>
      </c>
      <c r="T116" s="115">
        <v>55725.58</v>
      </c>
      <c r="U116" s="116">
        <v>6445.69</v>
      </c>
      <c r="V116" s="115">
        <v>56282.84</v>
      </c>
      <c r="W116" s="116">
        <v>5888.43</v>
      </c>
      <c r="X116" s="115">
        <v>56845.67</v>
      </c>
      <c r="Y116" s="116">
        <v>5325.6</v>
      </c>
      <c r="Z116" s="115">
        <v>57414.12</v>
      </c>
      <c r="AA116" s="116">
        <v>4757.15</v>
      </c>
      <c r="AB116" s="810">
        <v>652662.41</v>
      </c>
      <c r="AC116" s="811">
        <v>93392.82</v>
      </c>
    </row>
    <row r="117" spans="1:29" ht="12.75" hidden="1">
      <c r="A117" s="793" t="s">
        <v>11</v>
      </c>
      <c r="B117" s="115">
        <v>74518.64</v>
      </c>
      <c r="C117" s="116">
        <v>14616.64</v>
      </c>
      <c r="D117" s="115">
        <v>75263.83</v>
      </c>
      <c r="E117" s="116">
        <v>13871.46</v>
      </c>
      <c r="F117" s="115">
        <v>76016.47</v>
      </c>
      <c r="G117" s="116">
        <v>13118.82</v>
      </c>
      <c r="H117" s="115">
        <v>76776.63</v>
      </c>
      <c r="I117" s="116">
        <v>12358.65</v>
      </c>
      <c r="J117" s="115">
        <v>77544.4</v>
      </c>
      <c r="K117" s="116">
        <v>11590.89</v>
      </c>
      <c r="L117" s="115">
        <v>78319.85</v>
      </c>
      <c r="M117" s="116">
        <v>10815.44</v>
      </c>
      <c r="N117" s="810">
        <v>458439.81999999995</v>
      </c>
      <c r="O117" s="811">
        <v>76371.9</v>
      </c>
      <c r="P117" s="115">
        <v>79103.04</v>
      </c>
      <c r="Q117" s="116">
        <v>10032.25</v>
      </c>
      <c r="R117" s="115">
        <v>79894.07</v>
      </c>
      <c r="S117" s="116">
        <v>9241.22</v>
      </c>
      <c r="T117" s="115">
        <v>80693.02</v>
      </c>
      <c r="U117" s="116">
        <v>8442.27</v>
      </c>
      <c r="V117" s="115">
        <v>81499.95</v>
      </c>
      <c r="W117" s="116">
        <v>7635.34</v>
      </c>
      <c r="X117" s="115">
        <v>82314.94</v>
      </c>
      <c r="Y117" s="116">
        <v>6820.35</v>
      </c>
      <c r="Z117" s="115">
        <v>83138.09</v>
      </c>
      <c r="AA117" s="116">
        <v>5997.2</v>
      </c>
      <c r="AB117" s="810">
        <v>945082.9299999998</v>
      </c>
      <c r="AC117" s="811">
        <v>124540.53</v>
      </c>
    </row>
    <row r="118" spans="1:29" ht="12.75" hidden="1">
      <c r="A118" s="793" t="s">
        <v>6</v>
      </c>
      <c r="B118" s="115">
        <v>22662.81</v>
      </c>
      <c r="C118" s="116">
        <v>4445.25</v>
      </c>
      <c r="D118" s="115">
        <v>22889.44</v>
      </c>
      <c r="E118" s="116">
        <v>4218.62</v>
      </c>
      <c r="F118" s="115">
        <v>23118.33</v>
      </c>
      <c r="G118" s="116">
        <v>3989.73</v>
      </c>
      <c r="H118" s="115">
        <v>23349.51</v>
      </c>
      <c r="I118" s="116">
        <v>3758.55</v>
      </c>
      <c r="J118" s="115">
        <v>23583.01</v>
      </c>
      <c r="K118" s="116">
        <v>3525.05</v>
      </c>
      <c r="L118" s="115">
        <v>23818.84</v>
      </c>
      <c r="M118" s="116">
        <v>3289.22</v>
      </c>
      <c r="N118" s="810">
        <v>139421.94</v>
      </c>
      <c r="O118" s="811">
        <v>23226.42</v>
      </c>
      <c r="P118" s="115">
        <v>24057.03</v>
      </c>
      <c r="Q118" s="116">
        <v>3051.03</v>
      </c>
      <c r="R118" s="115">
        <v>24297.6</v>
      </c>
      <c r="S118" s="116">
        <v>2810.46</v>
      </c>
      <c r="T118" s="115">
        <v>24540.57</v>
      </c>
      <c r="U118" s="116">
        <v>2567.49</v>
      </c>
      <c r="V118" s="115">
        <v>24785.98</v>
      </c>
      <c r="W118" s="116">
        <v>2322.08</v>
      </c>
      <c r="X118" s="115">
        <v>25033.84</v>
      </c>
      <c r="Y118" s="116">
        <v>2074.22</v>
      </c>
      <c r="Z118" s="115">
        <v>25284.18</v>
      </c>
      <c r="AA118" s="116">
        <v>1823.88</v>
      </c>
      <c r="AB118" s="810">
        <v>287421.14</v>
      </c>
      <c r="AC118" s="811">
        <v>37875.579999999994</v>
      </c>
    </row>
    <row r="119" spans="1:29" ht="12.75" hidden="1">
      <c r="A119" s="814" t="s">
        <v>98</v>
      </c>
      <c r="B119" s="117">
        <v>117444.22</v>
      </c>
      <c r="C119" s="118">
        <v>18286.98</v>
      </c>
      <c r="D119" s="117">
        <v>118848.82</v>
      </c>
      <c r="E119" s="118">
        <v>16532.47</v>
      </c>
      <c r="F119" s="117">
        <v>119558.43000000001</v>
      </c>
      <c r="G119" s="118">
        <v>18210</v>
      </c>
      <c r="H119" s="117">
        <v>120425.31999999999</v>
      </c>
      <c r="I119" s="118">
        <v>17552.41</v>
      </c>
      <c r="J119" s="117">
        <v>121332.45000000001</v>
      </c>
      <c r="K119" s="118">
        <v>18068.010000000002</v>
      </c>
      <c r="L119" s="117">
        <v>122181.06000000001</v>
      </c>
      <c r="M119" s="118">
        <v>17406.62</v>
      </c>
      <c r="N119" s="117">
        <v>719790.3</v>
      </c>
      <c r="O119" s="118">
        <v>106056.48999999999</v>
      </c>
      <c r="P119" s="117">
        <v>123183.29999999999</v>
      </c>
      <c r="Q119" s="118">
        <v>17925.14</v>
      </c>
      <c r="R119" s="117">
        <v>124258.68999999999</v>
      </c>
      <c r="S119" s="118">
        <v>17870.56</v>
      </c>
      <c r="T119" s="117">
        <v>125330.41</v>
      </c>
      <c r="U119" s="118">
        <v>17237.23</v>
      </c>
      <c r="V119" s="117">
        <v>126376.55</v>
      </c>
      <c r="W119" s="118">
        <v>17745.809999999998</v>
      </c>
      <c r="X119" s="117">
        <v>127473.88</v>
      </c>
      <c r="Y119" s="118">
        <v>17112.93</v>
      </c>
      <c r="Z119" s="117">
        <v>128607.79000000001</v>
      </c>
      <c r="AA119" s="118">
        <v>17622.199999999997</v>
      </c>
      <c r="AB119" s="117">
        <v>1475020.92</v>
      </c>
      <c r="AC119" s="118">
        <v>211570.36</v>
      </c>
    </row>
    <row r="120" spans="1:29" ht="12.75" hidden="1">
      <c r="A120" s="793" t="s">
        <v>37</v>
      </c>
      <c r="B120" s="115"/>
      <c r="C120" s="116"/>
      <c r="D120" s="115"/>
      <c r="E120" s="116"/>
      <c r="F120" s="115"/>
      <c r="G120" s="116"/>
      <c r="H120" s="115"/>
      <c r="I120" s="116"/>
      <c r="J120" s="115"/>
      <c r="K120" s="116"/>
      <c r="L120" s="115"/>
      <c r="M120" s="116"/>
      <c r="N120" s="810">
        <v>0</v>
      </c>
      <c r="O120" s="811">
        <v>0</v>
      </c>
      <c r="P120" s="115"/>
      <c r="Q120" s="116"/>
      <c r="R120" s="115"/>
      <c r="S120" s="116"/>
      <c r="T120" s="115"/>
      <c r="U120" s="116"/>
      <c r="V120" s="115"/>
      <c r="W120" s="116"/>
      <c r="X120" s="115"/>
      <c r="Y120" s="116"/>
      <c r="Z120" s="115"/>
      <c r="AA120" s="116"/>
      <c r="AB120" s="810">
        <v>0</v>
      </c>
      <c r="AC120" s="811">
        <v>0</v>
      </c>
    </row>
    <row r="121" spans="1:29" ht="12.75" hidden="1">
      <c r="A121" s="793" t="s">
        <v>252</v>
      </c>
      <c r="B121" s="115">
        <v>110572.87</v>
      </c>
      <c r="C121" s="116">
        <v>17217.05</v>
      </c>
      <c r="D121" s="115">
        <v>111895.29000000001</v>
      </c>
      <c r="E121" s="116">
        <v>15565.2</v>
      </c>
      <c r="F121" s="115">
        <v>112563.38</v>
      </c>
      <c r="G121" s="116">
        <v>17144.58</v>
      </c>
      <c r="H121" s="115">
        <v>113379.56</v>
      </c>
      <c r="I121" s="116">
        <v>16525.46</v>
      </c>
      <c r="J121" s="115">
        <v>114233.61000000002</v>
      </c>
      <c r="K121" s="116">
        <v>17010.9</v>
      </c>
      <c r="L121" s="115">
        <v>115032.57</v>
      </c>
      <c r="M121" s="116">
        <v>16388.2</v>
      </c>
      <c r="N121" s="810">
        <v>677677.28</v>
      </c>
      <c r="O121" s="811">
        <v>99851.39</v>
      </c>
      <c r="P121" s="115">
        <v>115976.16999999998</v>
      </c>
      <c r="Q121" s="116">
        <v>16876.39</v>
      </c>
      <c r="R121" s="115">
        <v>116988.63999999998</v>
      </c>
      <c r="S121" s="116">
        <v>16825</v>
      </c>
      <c r="T121" s="115">
        <v>117997.66</v>
      </c>
      <c r="U121" s="116">
        <v>16228.72</v>
      </c>
      <c r="V121" s="115">
        <v>118982.59</v>
      </c>
      <c r="W121" s="116">
        <v>16707.55</v>
      </c>
      <c r="X121" s="115">
        <v>120015.72</v>
      </c>
      <c r="Y121" s="116">
        <v>16111.699999999999</v>
      </c>
      <c r="Z121" s="115">
        <v>121083.29000000001</v>
      </c>
      <c r="AA121" s="116">
        <v>16591.17</v>
      </c>
      <c r="AB121" s="810">
        <v>1388721.35</v>
      </c>
      <c r="AC121" s="811">
        <v>199191.91999999998</v>
      </c>
    </row>
    <row r="122" spans="1:29" ht="12.75" hidden="1">
      <c r="A122" s="793" t="s">
        <v>11</v>
      </c>
      <c r="B122" s="115">
        <v>6871.35</v>
      </c>
      <c r="C122" s="116">
        <v>1069.93</v>
      </c>
      <c r="D122" s="115">
        <v>6953.530000000001</v>
      </c>
      <c r="E122" s="116">
        <v>967.27</v>
      </c>
      <c r="F122" s="115">
        <v>6995.049999999999</v>
      </c>
      <c r="G122" s="116">
        <v>1065.42</v>
      </c>
      <c r="H122" s="115">
        <v>7045.76</v>
      </c>
      <c r="I122" s="116">
        <v>1026.95</v>
      </c>
      <c r="J122" s="115">
        <v>7098.84</v>
      </c>
      <c r="K122" s="116">
        <v>1057.11</v>
      </c>
      <c r="L122" s="115">
        <v>7148.49</v>
      </c>
      <c r="M122" s="116">
        <v>1018.4199999999998</v>
      </c>
      <c r="N122" s="810">
        <v>42113.02</v>
      </c>
      <c r="O122" s="811">
        <v>6205.099999999999</v>
      </c>
      <c r="P122" s="115">
        <v>7207.130000000001</v>
      </c>
      <c r="Q122" s="116">
        <v>1048.75</v>
      </c>
      <c r="R122" s="115">
        <v>7270.049999999999</v>
      </c>
      <c r="S122" s="116">
        <v>1045.56</v>
      </c>
      <c r="T122" s="115">
        <v>7332.75</v>
      </c>
      <c r="U122" s="116">
        <v>1008.51</v>
      </c>
      <c r="V122" s="115">
        <v>7393.960000000001</v>
      </c>
      <c r="W122" s="116">
        <v>1038.26</v>
      </c>
      <c r="X122" s="115">
        <v>7458.16</v>
      </c>
      <c r="Y122" s="116">
        <v>1001.23</v>
      </c>
      <c r="Z122" s="115">
        <v>7524.5</v>
      </c>
      <c r="AA122" s="116">
        <v>1031.03</v>
      </c>
      <c r="AB122" s="810">
        <v>86299.57</v>
      </c>
      <c r="AC122" s="811">
        <v>12378.44</v>
      </c>
    </row>
    <row r="123" spans="1:29" ht="12.75" hidden="1">
      <c r="A123" s="814" t="s">
        <v>254</v>
      </c>
      <c r="B123" s="820">
        <v>178036.27999999997</v>
      </c>
      <c r="C123" s="821">
        <v>4094.01</v>
      </c>
      <c r="D123" s="820">
        <v>171918.71000000002</v>
      </c>
      <c r="E123" s="821">
        <v>3510.72</v>
      </c>
      <c r="F123" s="820">
        <v>177524.01</v>
      </c>
      <c r="G123" s="821">
        <v>3411.6800000000003</v>
      </c>
      <c r="H123" s="820">
        <v>175330.58000000002</v>
      </c>
      <c r="I123" s="821">
        <v>2971.46</v>
      </c>
      <c r="J123" s="820">
        <v>177011.75</v>
      </c>
      <c r="K123" s="821">
        <v>2729.34</v>
      </c>
      <c r="L123" s="820">
        <v>174834.84000000003</v>
      </c>
      <c r="M123" s="821">
        <v>2311.13</v>
      </c>
      <c r="N123" s="820">
        <v>1054656.17</v>
      </c>
      <c r="O123" s="821">
        <v>19028.340000000004</v>
      </c>
      <c r="P123" s="820">
        <v>66949.56</v>
      </c>
      <c r="Q123" s="821">
        <v>2047</v>
      </c>
      <c r="R123" s="820">
        <v>66949.56</v>
      </c>
      <c r="S123" s="821">
        <v>1705.8400000000001</v>
      </c>
      <c r="T123" s="820">
        <v>66949.56</v>
      </c>
      <c r="U123" s="821">
        <v>1320.65</v>
      </c>
      <c r="V123" s="820">
        <v>66949.56</v>
      </c>
      <c r="W123" s="821">
        <v>1023.51</v>
      </c>
      <c r="X123" s="820">
        <v>66949.56</v>
      </c>
      <c r="Y123" s="821">
        <v>660.32</v>
      </c>
      <c r="Z123" s="820">
        <v>66949.56</v>
      </c>
      <c r="AA123" s="821">
        <v>2036511.25</v>
      </c>
      <c r="AB123" s="820">
        <v>1456353.53</v>
      </c>
      <c r="AC123" s="821">
        <v>2062296.9100000001</v>
      </c>
    </row>
    <row r="124" spans="1:29" ht="12.75" hidden="1">
      <c r="A124" s="793" t="s">
        <v>250</v>
      </c>
      <c r="B124" s="115">
        <v>56295.49</v>
      </c>
      <c r="C124" s="116">
        <v>3442.51</v>
      </c>
      <c r="D124" s="115">
        <v>56295.48</v>
      </c>
      <c r="E124" s="116">
        <v>2952.04</v>
      </c>
      <c r="F124" s="115">
        <v>56295.49</v>
      </c>
      <c r="G124" s="116">
        <v>2868.76</v>
      </c>
      <c r="H124" s="115">
        <v>56295.48</v>
      </c>
      <c r="I124" s="116">
        <v>2498.59</v>
      </c>
      <c r="J124" s="115">
        <v>56295.49</v>
      </c>
      <c r="K124" s="116">
        <v>2295</v>
      </c>
      <c r="L124" s="115">
        <v>56295.48</v>
      </c>
      <c r="M124" s="116">
        <v>1943.35</v>
      </c>
      <c r="N124" s="810">
        <v>337772.91</v>
      </c>
      <c r="O124" s="811">
        <v>16000.250000000002</v>
      </c>
      <c r="P124" s="115">
        <v>56295.48</v>
      </c>
      <c r="Q124" s="116">
        <v>1721.25</v>
      </c>
      <c r="R124" s="115">
        <v>56295.49</v>
      </c>
      <c r="S124" s="116">
        <v>1434.38</v>
      </c>
      <c r="T124" s="115">
        <v>56295.48</v>
      </c>
      <c r="U124" s="116">
        <v>1110.49</v>
      </c>
      <c r="V124" s="115">
        <v>56295.49</v>
      </c>
      <c r="W124" s="116">
        <v>860.63</v>
      </c>
      <c r="X124" s="115">
        <v>56295.48</v>
      </c>
      <c r="Y124" s="116">
        <v>555.24</v>
      </c>
      <c r="Z124" s="115">
        <v>56295.49</v>
      </c>
      <c r="AA124" s="116">
        <v>286.88</v>
      </c>
      <c r="AB124" s="810">
        <v>675545.82</v>
      </c>
      <c r="AC124" s="811">
        <v>21969.120000000006</v>
      </c>
    </row>
    <row r="125" spans="1:29" ht="12.75" hidden="1">
      <c r="A125" s="793" t="s">
        <v>10</v>
      </c>
      <c r="B125" s="115">
        <v>10654.08</v>
      </c>
      <c r="C125" s="116">
        <v>651.5</v>
      </c>
      <c r="D125" s="115">
        <v>10654.07</v>
      </c>
      <c r="E125" s="116">
        <v>558.68</v>
      </c>
      <c r="F125" s="115">
        <v>10654.08</v>
      </c>
      <c r="G125" s="116">
        <v>542.92</v>
      </c>
      <c r="H125" s="115">
        <v>10654.07</v>
      </c>
      <c r="I125" s="116">
        <v>472.87</v>
      </c>
      <c r="J125" s="115">
        <v>10654.08</v>
      </c>
      <c r="K125" s="116">
        <v>434.34</v>
      </c>
      <c r="L125" s="115">
        <v>10654.07</v>
      </c>
      <c r="M125" s="116">
        <v>367.78</v>
      </c>
      <c r="N125" s="810">
        <v>63924.450000000004</v>
      </c>
      <c r="O125" s="811">
        <v>3028.09</v>
      </c>
      <c r="P125" s="115">
        <v>10654.08</v>
      </c>
      <c r="Q125" s="116">
        <v>325.75</v>
      </c>
      <c r="R125" s="115">
        <v>10654.07</v>
      </c>
      <c r="S125" s="116">
        <v>271.46</v>
      </c>
      <c r="T125" s="115">
        <v>10654.08</v>
      </c>
      <c r="U125" s="116">
        <v>210.16</v>
      </c>
      <c r="V125" s="115">
        <v>10654.07</v>
      </c>
      <c r="W125" s="116">
        <v>162.88</v>
      </c>
      <c r="X125" s="115">
        <v>10654.08</v>
      </c>
      <c r="Y125" s="116">
        <v>105.08</v>
      </c>
      <c r="Z125" s="115">
        <v>10654.07</v>
      </c>
      <c r="AA125" s="116">
        <v>54.29</v>
      </c>
      <c r="AB125" s="810">
        <v>127848.9</v>
      </c>
      <c r="AC125" s="811">
        <v>4157.71</v>
      </c>
    </row>
    <row r="126" spans="1:29" ht="12.75" hidden="1">
      <c r="A126" s="1002" t="s">
        <v>37</v>
      </c>
      <c r="B126" s="817">
        <v>111086.70999999999</v>
      </c>
      <c r="C126" s="818">
        <v>0</v>
      </c>
      <c r="D126" s="817">
        <v>104969.16</v>
      </c>
      <c r="E126" s="818">
        <v>0</v>
      </c>
      <c r="F126" s="817">
        <v>110574.44</v>
      </c>
      <c r="G126" s="818">
        <v>0</v>
      </c>
      <c r="H126" s="817">
        <v>108381.03</v>
      </c>
      <c r="I126" s="818">
        <v>0</v>
      </c>
      <c r="J126" s="817">
        <v>110062.18</v>
      </c>
      <c r="K126" s="818">
        <v>0</v>
      </c>
      <c r="L126" s="817">
        <v>107885.29000000001</v>
      </c>
      <c r="M126" s="818">
        <v>0</v>
      </c>
      <c r="N126" s="819">
        <v>652958.81</v>
      </c>
      <c r="O126" s="797">
        <v>0</v>
      </c>
      <c r="P126" s="817">
        <v>0</v>
      </c>
      <c r="Q126" s="818">
        <v>0</v>
      </c>
      <c r="R126" s="817">
        <v>0</v>
      </c>
      <c r="S126" s="818">
        <v>0</v>
      </c>
      <c r="T126" s="817">
        <v>0</v>
      </c>
      <c r="U126" s="818">
        <v>0</v>
      </c>
      <c r="V126" s="817">
        <v>0</v>
      </c>
      <c r="W126" s="818">
        <v>0</v>
      </c>
      <c r="X126" s="817">
        <v>0</v>
      </c>
      <c r="Y126" s="818">
        <v>0</v>
      </c>
      <c r="Z126" s="817">
        <v>0</v>
      </c>
      <c r="AA126" s="818">
        <v>2036170.08</v>
      </c>
      <c r="AB126" s="819">
        <v>652958.81</v>
      </c>
      <c r="AC126" s="797">
        <v>2036170.08</v>
      </c>
    </row>
    <row r="127" spans="1:29" ht="12.75" hidden="1">
      <c r="A127" s="822" t="s">
        <v>8</v>
      </c>
      <c r="B127" s="817"/>
      <c r="C127" s="818"/>
      <c r="D127" s="817"/>
      <c r="E127" s="818"/>
      <c r="F127" s="817"/>
      <c r="G127" s="818"/>
      <c r="H127" s="817"/>
      <c r="I127" s="818"/>
      <c r="J127" s="817"/>
      <c r="K127" s="818"/>
      <c r="L127" s="817"/>
      <c r="M127" s="818"/>
      <c r="N127" s="819">
        <v>0</v>
      </c>
      <c r="O127" s="797">
        <v>0</v>
      </c>
      <c r="P127" s="817"/>
      <c r="Q127" s="818"/>
      <c r="R127" s="817"/>
      <c r="S127" s="818"/>
      <c r="T127" s="817"/>
      <c r="U127" s="818"/>
      <c r="V127" s="817"/>
      <c r="W127" s="818"/>
      <c r="X127" s="817"/>
      <c r="Y127" s="818"/>
      <c r="Z127" s="817"/>
      <c r="AA127" s="818"/>
      <c r="AB127" s="819">
        <v>0</v>
      </c>
      <c r="AC127" s="797">
        <v>0</v>
      </c>
    </row>
    <row r="128" spans="1:29" ht="12.75" hidden="1">
      <c r="A128" s="822" t="s">
        <v>11</v>
      </c>
      <c r="B128" s="817"/>
      <c r="C128" s="818"/>
      <c r="D128" s="817"/>
      <c r="E128" s="818"/>
      <c r="F128" s="817"/>
      <c r="G128" s="818"/>
      <c r="H128" s="817"/>
      <c r="I128" s="818"/>
      <c r="J128" s="817"/>
      <c r="K128" s="818"/>
      <c r="L128" s="817"/>
      <c r="M128" s="818"/>
      <c r="N128" s="819">
        <v>0</v>
      </c>
      <c r="O128" s="797">
        <v>0</v>
      </c>
      <c r="P128" s="817"/>
      <c r="Q128" s="818"/>
      <c r="R128" s="817"/>
      <c r="S128" s="818"/>
      <c r="T128" s="817"/>
      <c r="U128" s="818"/>
      <c r="V128" s="817"/>
      <c r="W128" s="818"/>
      <c r="X128" s="817"/>
      <c r="Y128" s="818"/>
      <c r="Z128" s="817"/>
      <c r="AA128" s="818"/>
      <c r="AB128" s="819">
        <v>0</v>
      </c>
      <c r="AC128" s="797">
        <v>0</v>
      </c>
    </row>
    <row r="129" spans="1:29" ht="12.75" hidden="1">
      <c r="A129" s="814" t="s">
        <v>458</v>
      </c>
      <c r="B129" s="820">
        <v>9836</v>
      </c>
      <c r="C129" s="821">
        <v>0</v>
      </c>
      <c r="D129" s="820">
        <v>9836</v>
      </c>
      <c r="E129" s="821">
        <v>0</v>
      </c>
      <c r="F129" s="820">
        <v>9836</v>
      </c>
      <c r="G129" s="821">
        <v>0</v>
      </c>
      <c r="H129" s="820">
        <v>9836</v>
      </c>
      <c r="I129" s="821">
        <v>0</v>
      </c>
      <c r="J129" s="820">
        <v>9836</v>
      </c>
      <c r="K129" s="821">
        <v>0</v>
      </c>
      <c r="L129" s="820">
        <v>9836</v>
      </c>
      <c r="M129" s="821">
        <v>0</v>
      </c>
      <c r="N129" s="820">
        <v>59016</v>
      </c>
      <c r="O129" s="821">
        <v>0</v>
      </c>
      <c r="P129" s="820">
        <v>9836</v>
      </c>
      <c r="Q129" s="821">
        <v>0</v>
      </c>
      <c r="R129" s="820">
        <v>9836</v>
      </c>
      <c r="S129" s="821">
        <v>0</v>
      </c>
      <c r="T129" s="820">
        <v>9836</v>
      </c>
      <c r="U129" s="821">
        <v>0</v>
      </c>
      <c r="V129" s="820">
        <v>9836</v>
      </c>
      <c r="W129" s="821">
        <v>0</v>
      </c>
      <c r="X129" s="820">
        <v>9836</v>
      </c>
      <c r="Y129" s="821">
        <v>0</v>
      </c>
      <c r="Z129" s="820">
        <v>9836</v>
      </c>
      <c r="AA129" s="821">
        <v>0</v>
      </c>
      <c r="AB129" s="820">
        <v>118032</v>
      </c>
      <c r="AC129" s="821">
        <v>0</v>
      </c>
    </row>
    <row r="130" spans="1:29" ht="12.75" hidden="1">
      <c r="A130" s="822" t="s">
        <v>342</v>
      </c>
      <c r="B130" s="823">
        <v>9836</v>
      </c>
      <c r="C130" s="824"/>
      <c r="D130" s="823">
        <v>9836</v>
      </c>
      <c r="E130" s="824"/>
      <c r="F130" s="823">
        <v>9836</v>
      </c>
      <c r="G130" s="824"/>
      <c r="H130" s="823">
        <v>9836</v>
      </c>
      <c r="I130" s="824"/>
      <c r="J130" s="823">
        <v>9836</v>
      </c>
      <c r="K130" s="824"/>
      <c r="L130" s="823">
        <v>9836</v>
      </c>
      <c r="M130" s="824"/>
      <c r="N130" s="810">
        <v>59016</v>
      </c>
      <c r="O130" s="811">
        <v>0</v>
      </c>
      <c r="P130" s="823">
        <v>9836</v>
      </c>
      <c r="Q130" s="824"/>
      <c r="R130" s="823">
        <v>9836</v>
      </c>
      <c r="S130" s="824"/>
      <c r="T130" s="823">
        <v>9836</v>
      </c>
      <c r="U130" s="824"/>
      <c r="V130" s="823">
        <v>9836</v>
      </c>
      <c r="W130" s="824"/>
      <c r="X130" s="823">
        <v>9836</v>
      </c>
      <c r="Y130" s="824"/>
      <c r="Z130" s="823">
        <v>9836</v>
      </c>
      <c r="AA130" s="824"/>
      <c r="AB130" s="810">
        <v>118032</v>
      </c>
      <c r="AC130" s="811">
        <v>0</v>
      </c>
    </row>
    <row r="131" spans="1:29" ht="12.75" hidden="1">
      <c r="A131" s="814" t="s">
        <v>347</v>
      </c>
      <c r="B131" s="117">
        <v>981530.4300000002</v>
      </c>
      <c r="C131" s="118">
        <v>406223.09</v>
      </c>
      <c r="D131" s="117">
        <v>995061</v>
      </c>
      <c r="E131" s="118">
        <v>391695.11</v>
      </c>
      <c r="F131" s="117">
        <v>1012201.46</v>
      </c>
      <c r="G131" s="118">
        <v>368558.22000000003</v>
      </c>
      <c r="H131" s="117">
        <v>1025469.65</v>
      </c>
      <c r="I131" s="118">
        <v>354944.03</v>
      </c>
      <c r="J131" s="117">
        <v>1033356.3400000001</v>
      </c>
      <c r="K131" s="118">
        <v>354693.62</v>
      </c>
      <c r="L131" s="117">
        <v>1045811.48</v>
      </c>
      <c r="M131" s="118">
        <v>343933.9</v>
      </c>
      <c r="N131" s="117">
        <v>6093430.360000001</v>
      </c>
      <c r="O131" s="118">
        <v>2220047.9699999997</v>
      </c>
      <c r="P131" s="117">
        <v>885867.12</v>
      </c>
      <c r="Q131" s="118">
        <v>331036.51</v>
      </c>
      <c r="R131" s="117">
        <v>895902.7200000001</v>
      </c>
      <c r="S131" s="118">
        <v>323482.56</v>
      </c>
      <c r="T131" s="117">
        <v>907885.55</v>
      </c>
      <c r="U131" s="118">
        <v>311394.49</v>
      </c>
      <c r="V131" s="117">
        <v>923623.52</v>
      </c>
      <c r="W131" s="118">
        <v>290304.74</v>
      </c>
      <c r="X131" s="117">
        <v>612909.26</v>
      </c>
      <c r="Y131" s="118">
        <v>282229.96</v>
      </c>
      <c r="Z131" s="117">
        <v>680269.3999999999</v>
      </c>
      <c r="AA131" s="118">
        <v>313092.15</v>
      </c>
      <c r="AB131" s="117">
        <v>10999887.930000002</v>
      </c>
      <c r="AC131" s="118">
        <v>4071588.3799999994</v>
      </c>
    </row>
    <row r="132" spans="1:29" ht="12.75" hidden="1">
      <c r="A132" s="793" t="s">
        <v>37</v>
      </c>
      <c r="B132" s="115">
        <v>159997.2</v>
      </c>
      <c r="C132" s="116">
        <v>13396.56</v>
      </c>
      <c r="D132" s="115">
        <v>162155.83</v>
      </c>
      <c r="E132" s="116">
        <v>11237.94</v>
      </c>
      <c r="F132" s="115">
        <v>164343.59</v>
      </c>
      <c r="G132" s="116">
        <v>9050.18</v>
      </c>
      <c r="H132" s="115">
        <v>166560.86</v>
      </c>
      <c r="I132" s="116">
        <v>6832.91</v>
      </c>
      <c r="J132" s="115">
        <v>168808.04</v>
      </c>
      <c r="K132" s="116">
        <v>4585.73</v>
      </c>
      <c r="L132" s="115">
        <v>171085.54</v>
      </c>
      <c r="M132" s="116">
        <v>2308.23</v>
      </c>
      <c r="N132" s="810">
        <v>992951.06</v>
      </c>
      <c r="O132" s="811">
        <v>47411.549999999996</v>
      </c>
      <c r="P132" s="815"/>
      <c r="Q132" s="816"/>
      <c r="R132" s="815"/>
      <c r="S132" s="816"/>
      <c r="T132" s="815"/>
      <c r="U132" s="816"/>
      <c r="V132" s="815"/>
      <c r="W132" s="816"/>
      <c r="X132" s="815"/>
      <c r="Y132" s="816"/>
      <c r="Z132" s="815"/>
      <c r="AA132" s="816"/>
      <c r="AB132" s="810">
        <v>992951.06</v>
      </c>
      <c r="AC132" s="811">
        <v>47411.549999999996</v>
      </c>
    </row>
    <row r="133" spans="1:29" ht="12.75" hidden="1">
      <c r="A133" s="793" t="s">
        <v>250</v>
      </c>
      <c r="B133" s="817">
        <v>103176.26</v>
      </c>
      <c r="C133" s="818">
        <v>114034.78</v>
      </c>
      <c r="D133" s="817">
        <v>104723.91</v>
      </c>
      <c r="E133" s="818">
        <v>112487.14</v>
      </c>
      <c r="F133" s="817">
        <v>106294.77</v>
      </c>
      <c r="G133" s="818">
        <v>110916.28</v>
      </c>
      <c r="H133" s="817">
        <v>107889.19</v>
      </c>
      <c r="I133" s="818">
        <v>109321.86</v>
      </c>
      <c r="J133" s="817">
        <v>109507.53</v>
      </c>
      <c r="K133" s="818">
        <v>107703.52</v>
      </c>
      <c r="L133" s="817">
        <v>111150.14</v>
      </c>
      <c r="M133" s="818">
        <v>106060.91</v>
      </c>
      <c r="N133" s="819">
        <v>642741.8</v>
      </c>
      <c r="O133" s="797">
        <v>660524.49</v>
      </c>
      <c r="P133" s="817">
        <v>112817.39</v>
      </c>
      <c r="Q133" s="818">
        <v>104393.66</v>
      </c>
      <c r="R133" s="817">
        <v>114509.65</v>
      </c>
      <c r="S133" s="818">
        <v>102701.4</v>
      </c>
      <c r="T133" s="817">
        <v>116227.3</v>
      </c>
      <c r="U133" s="818">
        <v>100983.75</v>
      </c>
      <c r="V133" s="817">
        <v>117970.71</v>
      </c>
      <c r="W133" s="818">
        <v>99240.34</v>
      </c>
      <c r="X133" s="817">
        <v>119740.27</v>
      </c>
      <c r="Y133" s="818">
        <v>97470.78</v>
      </c>
      <c r="Z133" s="817">
        <v>121536.37</v>
      </c>
      <c r="AA133" s="818">
        <v>95674.68</v>
      </c>
      <c r="AB133" s="819">
        <v>1345543.4900000002</v>
      </c>
      <c r="AC133" s="797">
        <v>1260989.1</v>
      </c>
    </row>
    <row r="134" spans="1:29" ht="12.75" hidden="1">
      <c r="A134" s="793" t="s">
        <v>3</v>
      </c>
      <c r="B134" s="115">
        <v>283754.33</v>
      </c>
      <c r="C134" s="116">
        <v>37367.19</v>
      </c>
      <c r="D134" s="115">
        <v>287286.48</v>
      </c>
      <c r="E134" s="116">
        <v>33835.04</v>
      </c>
      <c r="F134" s="115">
        <v>290862.6</v>
      </c>
      <c r="G134" s="116">
        <v>30258.92</v>
      </c>
      <c r="H134" s="115">
        <v>294483.23</v>
      </c>
      <c r="I134" s="116">
        <v>26638.29</v>
      </c>
      <c r="J134" s="115">
        <v>298148.93</v>
      </c>
      <c r="K134" s="116">
        <v>22972.58</v>
      </c>
      <c r="L134" s="115">
        <v>301860.26</v>
      </c>
      <c r="M134" s="116">
        <v>19261.25</v>
      </c>
      <c r="N134" s="810">
        <v>1756395.83</v>
      </c>
      <c r="O134" s="811">
        <v>170333.27000000002</v>
      </c>
      <c r="P134" s="115">
        <v>305617.8</v>
      </c>
      <c r="Q134" s="116">
        <v>15503.72</v>
      </c>
      <c r="R134" s="115">
        <v>309422.1</v>
      </c>
      <c r="S134" s="116">
        <v>11699.41</v>
      </c>
      <c r="T134" s="115">
        <v>313273.76</v>
      </c>
      <c r="U134" s="116">
        <v>7847.75</v>
      </c>
      <c r="V134" s="115">
        <v>317173.37</v>
      </c>
      <c r="W134" s="116">
        <v>3948.15</v>
      </c>
      <c r="X134" s="815"/>
      <c r="Y134" s="816"/>
      <c r="Z134" s="815"/>
      <c r="AA134" s="816"/>
      <c r="AB134" s="810">
        <v>3001882.8600000003</v>
      </c>
      <c r="AC134" s="811">
        <v>209332.30000000002</v>
      </c>
    </row>
    <row r="135" spans="1:29" ht="12.75" hidden="1">
      <c r="A135" s="793" t="s">
        <v>93</v>
      </c>
      <c r="B135" s="115">
        <v>68076.78</v>
      </c>
      <c r="C135" s="116">
        <v>9264.45</v>
      </c>
      <c r="D135" s="115">
        <v>68748.22</v>
      </c>
      <c r="E135" s="116">
        <v>8593.01</v>
      </c>
      <c r="F135" s="115">
        <v>69426.28</v>
      </c>
      <c r="G135" s="116">
        <v>7914.94</v>
      </c>
      <c r="H135" s="115">
        <v>70111.03</v>
      </c>
      <c r="I135" s="116">
        <v>7230.19</v>
      </c>
      <c r="J135" s="115">
        <v>70802.54</v>
      </c>
      <c r="K135" s="116">
        <v>6538.68</v>
      </c>
      <c r="L135" s="115">
        <v>71500.87</v>
      </c>
      <c r="M135" s="116">
        <v>5840.36</v>
      </c>
      <c r="N135" s="810">
        <v>418665.72</v>
      </c>
      <c r="O135" s="811">
        <v>45381.63</v>
      </c>
      <c r="P135" s="115">
        <v>72206.08</v>
      </c>
      <c r="Q135" s="116">
        <v>5135.14</v>
      </c>
      <c r="R135" s="115">
        <v>72918.25</v>
      </c>
      <c r="S135" s="116">
        <v>4422.97</v>
      </c>
      <c r="T135" s="115">
        <v>73637.44</v>
      </c>
      <c r="U135" s="116">
        <v>3703.78</v>
      </c>
      <c r="V135" s="115">
        <v>74363.73</v>
      </c>
      <c r="W135" s="116">
        <v>2977.49</v>
      </c>
      <c r="X135" s="115">
        <v>75097.18</v>
      </c>
      <c r="Y135" s="116">
        <v>2244.04</v>
      </c>
      <c r="Z135" s="115">
        <v>75837.87</v>
      </c>
      <c r="AA135" s="116">
        <v>1503.36</v>
      </c>
      <c r="AB135" s="810">
        <v>862726.2699999999</v>
      </c>
      <c r="AC135" s="811">
        <v>65368.409999999996</v>
      </c>
    </row>
    <row r="136" spans="1:29" ht="12.75" hidden="1">
      <c r="A136" s="793" t="s">
        <v>229</v>
      </c>
      <c r="B136" s="115">
        <v>163108.02</v>
      </c>
      <c r="C136" s="116">
        <v>132891.56</v>
      </c>
      <c r="D136" s="115">
        <v>165189.35</v>
      </c>
      <c r="E136" s="116">
        <v>130810.24</v>
      </c>
      <c r="F136" s="115">
        <v>167297.23</v>
      </c>
      <c r="G136" s="116">
        <v>128702.35</v>
      </c>
      <c r="H136" s="115">
        <v>169432.02</v>
      </c>
      <c r="I136" s="116">
        <v>126567.57</v>
      </c>
      <c r="J136" s="115">
        <v>171594.04</v>
      </c>
      <c r="K136" s="116">
        <v>124405.55</v>
      </c>
      <c r="L136" s="115">
        <v>173783.65</v>
      </c>
      <c r="M136" s="116">
        <v>122215.94</v>
      </c>
      <c r="N136" s="810">
        <v>1010404.31</v>
      </c>
      <c r="O136" s="811">
        <v>765593.21</v>
      </c>
      <c r="P136" s="115">
        <v>176001.2</v>
      </c>
      <c r="Q136" s="116">
        <v>119998.38</v>
      </c>
      <c r="R136" s="115">
        <v>178247.05</v>
      </c>
      <c r="S136" s="116">
        <v>117752.54</v>
      </c>
      <c r="T136" s="115">
        <v>180521.56</v>
      </c>
      <c r="U136" s="116">
        <v>115478.03</v>
      </c>
      <c r="V136" s="115">
        <v>182825.09</v>
      </c>
      <c r="W136" s="116">
        <v>113174.5</v>
      </c>
      <c r="X136" s="115">
        <v>185158.01</v>
      </c>
      <c r="Y136" s="116">
        <v>110841.57</v>
      </c>
      <c r="Z136" s="115">
        <v>187520.7</v>
      </c>
      <c r="AA136" s="116">
        <v>108478.88</v>
      </c>
      <c r="AB136" s="810">
        <v>2100677.9200000004</v>
      </c>
      <c r="AC136" s="811">
        <v>1451317.1099999999</v>
      </c>
    </row>
    <row r="137" spans="1:29" ht="12.75" hidden="1">
      <c r="A137" s="793" t="s">
        <v>4</v>
      </c>
      <c r="B137" s="115">
        <v>121388.67</v>
      </c>
      <c r="C137" s="116">
        <v>36817.98</v>
      </c>
      <c r="D137" s="115">
        <v>123007.19</v>
      </c>
      <c r="E137" s="116">
        <v>35199.46</v>
      </c>
      <c r="F137" s="115">
        <v>124647.28</v>
      </c>
      <c r="G137" s="116">
        <v>33559.37</v>
      </c>
      <c r="H137" s="115">
        <v>126309.24</v>
      </c>
      <c r="I137" s="116">
        <v>31897.4</v>
      </c>
      <c r="J137" s="115">
        <v>127993.37</v>
      </c>
      <c r="K137" s="116">
        <v>30213.28</v>
      </c>
      <c r="L137" s="115">
        <v>129699.95</v>
      </c>
      <c r="M137" s="116">
        <v>28506.7</v>
      </c>
      <c r="N137" s="810">
        <v>753045.7</v>
      </c>
      <c r="O137" s="811">
        <v>196194.19</v>
      </c>
      <c r="P137" s="289">
        <v>131429.28</v>
      </c>
      <c r="Q137" s="290">
        <v>26777.37</v>
      </c>
      <c r="R137" s="289">
        <v>133181.67</v>
      </c>
      <c r="S137" s="290">
        <v>25024.98</v>
      </c>
      <c r="T137" s="289">
        <v>134957.42</v>
      </c>
      <c r="U137" s="290">
        <v>23249.22</v>
      </c>
      <c r="V137" s="289">
        <v>136756.86</v>
      </c>
      <c r="W137" s="290">
        <v>21449.79</v>
      </c>
      <c r="X137" s="289">
        <v>138580.28</v>
      </c>
      <c r="Y137" s="290">
        <v>19626.37</v>
      </c>
      <c r="Z137" s="289">
        <v>140428.02</v>
      </c>
      <c r="AA137" s="290">
        <v>17778.63</v>
      </c>
      <c r="AB137" s="810">
        <v>1568379.2300000002</v>
      </c>
      <c r="AC137" s="811">
        <v>330100.55</v>
      </c>
    </row>
    <row r="138" spans="1:29" ht="12.75" hidden="1">
      <c r="A138" s="793" t="s">
        <v>10</v>
      </c>
      <c r="B138" s="115">
        <v>82029.17</v>
      </c>
      <c r="C138" s="116">
        <v>62450.57</v>
      </c>
      <c r="D138" s="115">
        <v>83950.02</v>
      </c>
      <c r="E138" s="116">
        <v>59532.28</v>
      </c>
      <c r="F138" s="115">
        <v>89329.71</v>
      </c>
      <c r="G138" s="116">
        <v>48156.18</v>
      </c>
      <c r="H138" s="115">
        <v>90684.08</v>
      </c>
      <c r="I138" s="116">
        <v>46455.81</v>
      </c>
      <c r="J138" s="115">
        <v>86501.89</v>
      </c>
      <c r="K138" s="116">
        <v>58274.28</v>
      </c>
      <c r="L138" s="115">
        <v>86731.07</v>
      </c>
      <c r="M138" s="116">
        <v>59740.51</v>
      </c>
      <c r="N138" s="810">
        <v>519225.94000000006</v>
      </c>
      <c r="O138" s="811">
        <v>334609.63</v>
      </c>
      <c r="P138" s="115">
        <v>87795.37</v>
      </c>
      <c r="Q138" s="116">
        <v>59228.24</v>
      </c>
      <c r="R138" s="115">
        <v>87624</v>
      </c>
      <c r="S138" s="116">
        <v>61881.26</v>
      </c>
      <c r="T138" s="115">
        <v>89268.07</v>
      </c>
      <c r="U138" s="116">
        <v>60131.96</v>
      </c>
      <c r="V138" s="115">
        <v>94533.76</v>
      </c>
      <c r="W138" s="116">
        <v>49514.47</v>
      </c>
      <c r="X138" s="115">
        <v>94333.52</v>
      </c>
      <c r="Y138" s="116">
        <v>52047.2</v>
      </c>
      <c r="Z138" s="115">
        <v>92629.38</v>
      </c>
      <c r="AA138" s="116">
        <v>58515.34</v>
      </c>
      <c r="AB138" s="810">
        <v>1065410.04</v>
      </c>
      <c r="AC138" s="811">
        <v>675928.1</v>
      </c>
    </row>
    <row r="139" spans="1:29" s="714" customFormat="1" ht="11.25" hidden="1">
      <c r="A139" s="814" t="s">
        <v>482</v>
      </c>
      <c r="B139" s="117">
        <v>0</v>
      </c>
      <c r="C139" s="118">
        <v>0</v>
      </c>
      <c r="D139" s="117">
        <v>0</v>
      </c>
      <c r="E139" s="118">
        <v>0</v>
      </c>
      <c r="F139" s="117">
        <v>0</v>
      </c>
      <c r="G139" s="118">
        <v>0</v>
      </c>
      <c r="H139" s="117">
        <v>0</v>
      </c>
      <c r="I139" s="118">
        <v>0</v>
      </c>
      <c r="J139" s="117">
        <v>0</v>
      </c>
      <c r="K139" s="118">
        <v>0</v>
      </c>
      <c r="L139" s="117">
        <v>0</v>
      </c>
      <c r="M139" s="118">
        <v>0</v>
      </c>
      <c r="N139" s="117">
        <v>0</v>
      </c>
      <c r="O139" s="118">
        <v>0</v>
      </c>
      <c r="P139" s="117">
        <v>0</v>
      </c>
      <c r="Q139" s="118">
        <v>0</v>
      </c>
      <c r="R139" s="117">
        <v>0</v>
      </c>
      <c r="S139" s="118">
        <v>0</v>
      </c>
      <c r="T139" s="117">
        <v>0</v>
      </c>
      <c r="U139" s="118">
        <v>0</v>
      </c>
      <c r="V139" s="117">
        <v>0</v>
      </c>
      <c r="W139" s="118">
        <v>0</v>
      </c>
      <c r="X139" s="117">
        <v>0</v>
      </c>
      <c r="Y139" s="118">
        <v>0</v>
      </c>
      <c r="Z139" s="117">
        <v>62317.06</v>
      </c>
      <c r="AA139" s="118">
        <v>31141.26</v>
      </c>
      <c r="AB139" s="117">
        <v>62317.06</v>
      </c>
      <c r="AC139" s="118">
        <v>31141.26</v>
      </c>
    </row>
    <row r="140" spans="1:29" s="714" customFormat="1" ht="11.25" hidden="1">
      <c r="A140" s="793" t="s">
        <v>1</v>
      </c>
      <c r="B140" s="115"/>
      <c r="C140" s="116"/>
      <c r="D140" s="115"/>
      <c r="E140" s="116"/>
      <c r="F140" s="115"/>
      <c r="G140" s="116"/>
      <c r="H140" s="115"/>
      <c r="I140" s="116"/>
      <c r="J140" s="115"/>
      <c r="K140" s="116"/>
      <c r="L140" s="115"/>
      <c r="M140" s="116"/>
      <c r="N140" s="810">
        <v>0</v>
      </c>
      <c r="O140" s="811">
        <v>0</v>
      </c>
      <c r="P140" s="115"/>
      <c r="Q140" s="116"/>
      <c r="R140" s="115"/>
      <c r="S140" s="116"/>
      <c r="T140" s="115"/>
      <c r="U140" s="116"/>
      <c r="V140" s="115"/>
      <c r="W140" s="116"/>
      <c r="X140" s="115"/>
      <c r="Y140" s="116"/>
      <c r="Z140" s="115"/>
      <c r="AA140" s="116"/>
      <c r="AB140" s="810">
        <v>0</v>
      </c>
      <c r="AC140" s="811">
        <v>0</v>
      </c>
    </row>
    <row r="141" spans="1:31" s="714" customFormat="1" ht="11.25" hidden="1">
      <c r="A141" s="793" t="s">
        <v>251</v>
      </c>
      <c r="B141" s="115"/>
      <c r="C141" s="116"/>
      <c r="D141" s="115"/>
      <c r="E141" s="116"/>
      <c r="F141" s="115"/>
      <c r="G141" s="116"/>
      <c r="H141" s="115"/>
      <c r="I141" s="116"/>
      <c r="J141" s="115"/>
      <c r="K141" s="116"/>
      <c r="L141" s="115"/>
      <c r="M141" s="116"/>
      <c r="N141" s="810">
        <v>0</v>
      </c>
      <c r="O141" s="811">
        <v>0</v>
      </c>
      <c r="P141" s="115"/>
      <c r="Q141" s="116"/>
      <c r="R141" s="115"/>
      <c r="S141" s="116"/>
      <c r="T141" s="115"/>
      <c r="U141" s="116"/>
      <c r="V141" s="115"/>
      <c r="W141" s="116"/>
      <c r="X141" s="115"/>
      <c r="Y141" s="116"/>
      <c r="Z141" s="115"/>
      <c r="AA141" s="116"/>
      <c r="AB141" s="810">
        <v>0</v>
      </c>
      <c r="AC141" s="811">
        <v>0</v>
      </c>
      <c r="AD141" s="970"/>
      <c r="AE141" s="970"/>
    </row>
    <row r="142" spans="1:31" s="714" customFormat="1" ht="11.25" hidden="1">
      <c r="A142" s="793" t="s">
        <v>13</v>
      </c>
      <c r="B142" s="115"/>
      <c r="C142" s="116"/>
      <c r="D142" s="115"/>
      <c r="E142" s="116"/>
      <c r="F142" s="115"/>
      <c r="G142" s="116"/>
      <c r="H142" s="115"/>
      <c r="I142" s="116"/>
      <c r="J142" s="115"/>
      <c r="K142" s="116"/>
      <c r="L142" s="115"/>
      <c r="M142" s="116"/>
      <c r="N142" s="810">
        <v>0</v>
      </c>
      <c r="O142" s="811">
        <v>0</v>
      </c>
      <c r="P142" s="115"/>
      <c r="Q142" s="116"/>
      <c r="R142" s="115"/>
      <c r="S142" s="116"/>
      <c r="T142" s="115"/>
      <c r="U142" s="116"/>
      <c r="V142" s="115"/>
      <c r="W142" s="116"/>
      <c r="X142" s="115"/>
      <c r="Y142" s="116"/>
      <c r="Z142" s="115"/>
      <c r="AA142" s="116"/>
      <c r="AB142" s="810">
        <v>0</v>
      </c>
      <c r="AC142" s="811">
        <v>0</v>
      </c>
      <c r="AD142" s="970"/>
      <c r="AE142" s="970"/>
    </row>
    <row r="143" spans="1:29" s="714" customFormat="1" ht="11.25" hidden="1">
      <c r="A143" s="793" t="s">
        <v>3</v>
      </c>
      <c r="B143" s="115"/>
      <c r="C143" s="116"/>
      <c r="D143" s="115"/>
      <c r="E143" s="116"/>
      <c r="F143" s="115"/>
      <c r="G143" s="116"/>
      <c r="H143" s="115"/>
      <c r="I143" s="116"/>
      <c r="J143" s="115"/>
      <c r="K143" s="116"/>
      <c r="L143" s="115"/>
      <c r="M143" s="116"/>
      <c r="N143" s="810">
        <v>0</v>
      </c>
      <c r="O143" s="811">
        <v>0</v>
      </c>
      <c r="P143" s="115"/>
      <c r="Q143" s="116"/>
      <c r="R143" s="115"/>
      <c r="S143" s="116"/>
      <c r="T143" s="115"/>
      <c r="U143" s="116"/>
      <c r="V143" s="115"/>
      <c r="W143" s="116"/>
      <c r="X143" s="115"/>
      <c r="Y143" s="116"/>
      <c r="Z143" s="817">
        <v>62317.06</v>
      </c>
      <c r="AA143" s="818">
        <v>31141.26</v>
      </c>
      <c r="AB143" s="810">
        <v>62317.06</v>
      </c>
      <c r="AC143" s="811">
        <v>31141.26</v>
      </c>
    </row>
    <row r="144" spans="1:29" s="714" customFormat="1" ht="11.25" hidden="1">
      <c r="A144" s="793" t="s">
        <v>7</v>
      </c>
      <c r="B144" s="115"/>
      <c r="C144" s="116"/>
      <c r="D144" s="115"/>
      <c r="E144" s="116"/>
      <c r="F144" s="115"/>
      <c r="G144" s="116"/>
      <c r="H144" s="115"/>
      <c r="I144" s="116"/>
      <c r="J144" s="115"/>
      <c r="K144" s="116"/>
      <c r="L144" s="115"/>
      <c r="M144" s="116"/>
      <c r="N144" s="810">
        <v>0</v>
      </c>
      <c r="O144" s="811">
        <v>0</v>
      </c>
      <c r="P144" s="115"/>
      <c r="Q144" s="116"/>
      <c r="R144" s="115"/>
      <c r="S144" s="116"/>
      <c r="T144" s="115"/>
      <c r="U144" s="116"/>
      <c r="V144" s="115"/>
      <c r="W144" s="116"/>
      <c r="X144" s="115"/>
      <c r="Y144" s="116"/>
      <c r="Z144" s="115"/>
      <c r="AA144" s="116"/>
      <c r="AB144" s="810">
        <v>0</v>
      </c>
      <c r="AC144" s="811">
        <v>0</v>
      </c>
    </row>
    <row r="145" spans="1:29" s="714" customFormat="1" ht="11.25" hidden="1">
      <c r="A145" s="793" t="s">
        <v>4</v>
      </c>
      <c r="B145" s="115"/>
      <c r="C145" s="116"/>
      <c r="D145" s="115"/>
      <c r="E145" s="116"/>
      <c r="F145" s="115"/>
      <c r="G145" s="116"/>
      <c r="H145" s="115"/>
      <c r="I145" s="116"/>
      <c r="J145" s="115"/>
      <c r="K145" s="116"/>
      <c r="L145" s="115"/>
      <c r="M145" s="116"/>
      <c r="N145" s="810">
        <v>0</v>
      </c>
      <c r="O145" s="811">
        <v>0</v>
      </c>
      <c r="P145" s="115"/>
      <c r="Q145" s="116"/>
      <c r="R145" s="115"/>
      <c r="S145" s="116"/>
      <c r="T145" s="115"/>
      <c r="U145" s="116"/>
      <c r="V145" s="115"/>
      <c r="W145" s="116"/>
      <c r="X145" s="115"/>
      <c r="Y145" s="116"/>
      <c r="Z145" s="115"/>
      <c r="AA145" s="116"/>
      <c r="AB145" s="810">
        <v>0</v>
      </c>
      <c r="AC145" s="811">
        <v>0</v>
      </c>
    </row>
    <row r="146" spans="1:29" s="714" customFormat="1" ht="11.25" hidden="1">
      <c r="A146" s="814" t="s">
        <v>314</v>
      </c>
      <c r="B146" s="117">
        <v>39321881.01</v>
      </c>
      <c r="C146" s="118">
        <v>28809192.08</v>
      </c>
      <c r="D146" s="117">
        <v>38280348.53</v>
      </c>
      <c r="E146" s="118">
        <v>27760373.68</v>
      </c>
      <c r="F146" s="117">
        <v>38751168.18</v>
      </c>
      <c r="G146" s="118">
        <v>27668962.040000003</v>
      </c>
      <c r="H146" s="117">
        <v>38857121.68</v>
      </c>
      <c r="I146" s="118">
        <v>27183600.54</v>
      </c>
      <c r="J146" s="117">
        <v>39148762.84</v>
      </c>
      <c r="K146" s="118">
        <v>26891959.37</v>
      </c>
      <c r="L146" s="117">
        <v>39442590.52</v>
      </c>
      <c r="M146" s="118">
        <v>26598131.7</v>
      </c>
      <c r="N146" s="117">
        <v>233801872.76000002</v>
      </c>
      <c r="O146" s="118">
        <v>164912219.41</v>
      </c>
      <c r="P146" s="117">
        <v>41134069.28</v>
      </c>
      <c r="Q146" s="118">
        <v>27145668.189999998</v>
      </c>
      <c r="R146" s="117">
        <v>40036885.72</v>
      </c>
      <c r="S146" s="118">
        <v>26162411.84</v>
      </c>
      <c r="T146" s="117">
        <v>40536318.77</v>
      </c>
      <c r="U146" s="118">
        <v>26032475.81</v>
      </c>
      <c r="V146" s="117">
        <v>40640137.98</v>
      </c>
      <c r="W146" s="118">
        <v>25559159.58</v>
      </c>
      <c r="X146" s="117">
        <v>40945169.47</v>
      </c>
      <c r="Y146" s="118">
        <v>25239261.639999997</v>
      </c>
      <c r="Z146" s="117">
        <v>41252488</v>
      </c>
      <c r="AA146" s="118">
        <v>24936888.599999998</v>
      </c>
      <c r="AB146" s="117">
        <v>478346941.98</v>
      </c>
      <c r="AC146" s="118">
        <v>319988085.07</v>
      </c>
    </row>
    <row r="147" spans="1:29" s="1" customFormat="1" ht="12" hidden="1">
      <c r="A147" s="793" t="s">
        <v>344</v>
      </c>
      <c r="B147" s="115">
        <v>1326704.62</v>
      </c>
      <c r="C147" s="116">
        <v>763646.26</v>
      </c>
      <c r="D147" s="808"/>
      <c r="E147" s="809"/>
      <c r="F147" s="808"/>
      <c r="G147" s="809"/>
      <c r="H147" s="808"/>
      <c r="I147" s="809"/>
      <c r="J147" s="808"/>
      <c r="K147" s="809"/>
      <c r="L147" s="808"/>
      <c r="M147" s="809"/>
      <c r="N147" s="810">
        <v>1326704.62</v>
      </c>
      <c r="O147" s="811">
        <v>763646.26</v>
      </c>
      <c r="P147" s="115">
        <v>1395444.5</v>
      </c>
      <c r="Q147" s="116">
        <v>694906.37</v>
      </c>
      <c r="R147" s="808"/>
      <c r="S147" s="809"/>
      <c r="T147" s="808"/>
      <c r="U147" s="809"/>
      <c r="V147" s="808"/>
      <c r="W147" s="809"/>
      <c r="X147" s="808"/>
      <c r="Y147" s="809"/>
      <c r="Z147" s="808"/>
      <c r="AA147" s="809"/>
      <c r="AB147" s="810">
        <v>2722149.12</v>
      </c>
      <c r="AC147" s="811">
        <v>1458552.63</v>
      </c>
    </row>
    <row r="148" spans="1:29" s="1" customFormat="1" ht="12" hidden="1">
      <c r="A148" s="793" t="s">
        <v>345</v>
      </c>
      <c r="B148" s="115">
        <v>37136.39</v>
      </c>
      <c r="C148" s="116">
        <v>19705.82</v>
      </c>
      <c r="D148" s="115">
        <v>37618.53</v>
      </c>
      <c r="E148" s="116">
        <v>19223.68</v>
      </c>
      <c r="F148" s="115">
        <v>38106.94</v>
      </c>
      <c r="G148" s="116">
        <v>18735.28</v>
      </c>
      <c r="H148" s="115">
        <v>38601.68</v>
      </c>
      <c r="I148" s="116">
        <v>18240.54</v>
      </c>
      <c r="J148" s="115">
        <v>39102.84</v>
      </c>
      <c r="K148" s="116">
        <v>17739.37</v>
      </c>
      <c r="L148" s="115">
        <v>39610.52</v>
      </c>
      <c r="M148" s="116">
        <v>17231.7</v>
      </c>
      <c r="N148" s="810">
        <v>230176.9</v>
      </c>
      <c r="O148" s="811">
        <v>110876.39</v>
      </c>
      <c r="P148" s="115">
        <v>40124.78</v>
      </c>
      <c r="Q148" s="116">
        <v>16717.44</v>
      </c>
      <c r="R148" s="115">
        <v>40645.72</v>
      </c>
      <c r="S148" s="116">
        <v>16196.5</v>
      </c>
      <c r="T148" s="115">
        <v>41173.42</v>
      </c>
      <c r="U148" s="116">
        <v>15668.79</v>
      </c>
      <c r="V148" s="115">
        <v>41707.98</v>
      </c>
      <c r="W148" s="116">
        <v>15134.24</v>
      </c>
      <c r="X148" s="115">
        <v>42249.47</v>
      </c>
      <c r="Y148" s="116">
        <v>14592.74</v>
      </c>
      <c r="Z148" s="115">
        <v>42798</v>
      </c>
      <c r="AA148" s="116">
        <v>14044.22</v>
      </c>
      <c r="AB148" s="810">
        <v>478876.27</v>
      </c>
      <c r="AC148" s="811">
        <v>203230.32</v>
      </c>
    </row>
    <row r="149" spans="1:29" s="1" customFormat="1" ht="12" hidden="1">
      <c r="A149" s="793" t="s">
        <v>343</v>
      </c>
      <c r="B149" s="115">
        <v>37958040</v>
      </c>
      <c r="C149" s="116">
        <v>28025840</v>
      </c>
      <c r="D149" s="115">
        <v>38242730</v>
      </c>
      <c r="E149" s="116">
        <v>27741150</v>
      </c>
      <c r="F149" s="115">
        <v>38529550</v>
      </c>
      <c r="G149" s="116">
        <v>27454330</v>
      </c>
      <c r="H149" s="115">
        <v>38818520</v>
      </c>
      <c r="I149" s="116">
        <v>27165360</v>
      </c>
      <c r="J149" s="115">
        <v>39109660</v>
      </c>
      <c r="K149" s="116">
        <v>26874220</v>
      </c>
      <c r="L149" s="115">
        <v>39402980</v>
      </c>
      <c r="M149" s="116">
        <v>26580900</v>
      </c>
      <c r="N149" s="810">
        <v>232061480</v>
      </c>
      <c r="O149" s="811">
        <v>163841800</v>
      </c>
      <c r="P149" s="115">
        <v>39698500</v>
      </c>
      <c r="Q149" s="116">
        <v>26285380</v>
      </c>
      <c r="R149" s="115">
        <v>39996240</v>
      </c>
      <c r="S149" s="116">
        <v>25987640</v>
      </c>
      <c r="T149" s="115">
        <v>40296210</v>
      </c>
      <c r="U149" s="116">
        <v>25687670</v>
      </c>
      <c r="V149" s="115">
        <v>40598430</v>
      </c>
      <c r="W149" s="116">
        <v>25385450</v>
      </c>
      <c r="X149" s="115">
        <v>40902920</v>
      </c>
      <c r="Y149" s="116">
        <v>25080960</v>
      </c>
      <c r="Z149" s="115">
        <v>41209690</v>
      </c>
      <c r="AA149" s="116">
        <v>24774180</v>
      </c>
      <c r="AB149" s="810">
        <v>474763470</v>
      </c>
      <c r="AC149" s="811">
        <v>317043080</v>
      </c>
    </row>
    <row r="150" spans="1:30" s="1" customFormat="1" ht="12" hidden="1">
      <c r="A150" s="793" t="s">
        <v>477</v>
      </c>
      <c r="B150" s="115"/>
      <c r="C150" s="116"/>
      <c r="D150" s="115"/>
      <c r="E150" s="116"/>
      <c r="F150" s="115"/>
      <c r="G150" s="116"/>
      <c r="H150" s="115"/>
      <c r="I150" s="116"/>
      <c r="J150" s="115"/>
      <c r="K150" s="116"/>
      <c r="L150" s="115"/>
      <c r="M150" s="116"/>
      <c r="N150" s="810">
        <v>0</v>
      </c>
      <c r="O150" s="811">
        <v>0</v>
      </c>
      <c r="P150" s="115"/>
      <c r="Q150" s="116">
        <v>148664.38</v>
      </c>
      <c r="R150" s="115"/>
      <c r="S150" s="116">
        <v>158575.34</v>
      </c>
      <c r="T150" s="115"/>
      <c r="U150" s="116">
        <v>148664.38</v>
      </c>
      <c r="V150" s="115"/>
      <c r="W150" s="116">
        <v>158575.34</v>
      </c>
      <c r="X150" s="115"/>
      <c r="Y150" s="116">
        <v>143708.9</v>
      </c>
      <c r="Z150" s="115"/>
      <c r="AA150" s="116">
        <v>148664.38</v>
      </c>
      <c r="AB150" s="810">
        <v>0</v>
      </c>
      <c r="AC150" s="811">
        <v>906852.72</v>
      </c>
      <c r="AD150" s="618"/>
    </row>
    <row r="151" spans="1:29" s="1" customFormat="1" ht="12.75" hidden="1" thickBot="1">
      <c r="A151" s="793" t="s">
        <v>354</v>
      </c>
      <c r="B151" s="115"/>
      <c r="C151" s="116"/>
      <c r="D151" s="115"/>
      <c r="E151" s="116"/>
      <c r="F151" s="115">
        <v>183511.24</v>
      </c>
      <c r="G151" s="116">
        <v>195896.76</v>
      </c>
      <c r="H151" s="115"/>
      <c r="I151" s="116"/>
      <c r="J151" s="115"/>
      <c r="K151" s="116"/>
      <c r="L151" s="115"/>
      <c r="M151" s="116"/>
      <c r="N151" s="810">
        <v>183511.24</v>
      </c>
      <c r="O151" s="811">
        <v>195896.76</v>
      </c>
      <c r="P151" s="115"/>
      <c r="Q151" s="116"/>
      <c r="R151" s="115"/>
      <c r="S151" s="116"/>
      <c r="T151" s="115">
        <v>198935.35</v>
      </c>
      <c r="U151" s="116">
        <v>180472.64</v>
      </c>
      <c r="V151" s="115"/>
      <c r="W151" s="116"/>
      <c r="X151" s="115"/>
      <c r="Y151" s="116"/>
      <c r="Z151" s="115"/>
      <c r="AA151" s="116"/>
      <c r="AB151" s="810">
        <v>382446.58999999997</v>
      </c>
      <c r="AC151" s="811">
        <v>376369.4</v>
      </c>
    </row>
    <row r="152" spans="1:29" s="52" customFormat="1" ht="12.75" hidden="1" thickBot="1">
      <c r="A152" s="825" t="s">
        <v>245</v>
      </c>
      <c r="B152" s="119">
        <v>41932676.019999996</v>
      </c>
      <c r="C152" s="120">
        <v>29498100.79</v>
      </c>
      <c r="D152" s="119">
        <v>40913200.63</v>
      </c>
      <c r="E152" s="120">
        <v>28419177.13</v>
      </c>
      <c r="F152" s="119">
        <v>41420847.53</v>
      </c>
      <c r="G152" s="120">
        <v>28292835.220000003</v>
      </c>
      <c r="H152" s="119">
        <v>41552248.269999996</v>
      </c>
      <c r="I152" s="120">
        <v>27779256.119999997</v>
      </c>
      <c r="J152" s="119">
        <v>41868005.09</v>
      </c>
      <c r="K152" s="120">
        <v>27473997.380000003</v>
      </c>
      <c r="L152" s="119">
        <v>42186736.650000006</v>
      </c>
      <c r="M152" s="120">
        <v>27154553.34</v>
      </c>
      <c r="N152" s="119">
        <v>249873714.19000003</v>
      </c>
      <c r="O152" s="120">
        <v>168617919.98</v>
      </c>
      <c r="P152" s="119">
        <v>43625302.82</v>
      </c>
      <c r="Q152" s="120">
        <v>27675531.979999997</v>
      </c>
      <c r="R152" s="119">
        <v>42553284.23</v>
      </c>
      <c r="S152" s="120">
        <v>26670271.95</v>
      </c>
      <c r="T152" s="119">
        <v>43079966.370000005</v>
      </c>
      <c r="U152" s="120">
        <v>26513034.82</v>
      </c>
      <c r="V152" s="119">
        <v>43214906.169999994</v>
      </c>
      <c r="W152" s="120">
        <v>26004503.84</v>
      </c>
      <c r="X152" s="119">
        <v>43224800.55</v>
      </c>
      <c r="Y152" s="120">
        <v>25661055.209999997</v>
      </c>
      <c r="Z152" s="119">
        <v>43615237.73</v>
      </c>
      <c r="AA152" s="120">
        <v>27411279.95</v>
      </c>
      <c r="AB152" s="119">
        <v>509187212.06</v>
      </c>
      <c r="AC152" s="120">
        <v>328553597.73</v>
      </c>
    </row>
    <row r="153" spans="1:29" s="304" customFormat="1" ht="6" customHeight="1" hidden="1" thickBot="1">
      <c r="A153" s="826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827"/>
    </row>
    <row r="154" spans="1:30" ht="13.5" hidden="1" thickBot="1">
      <c r="A154" s="828" t="s">
        <v>217</v>
      </c>
      <c r="B154" s="119">
        <v>42594388.54</v>
      </c>
      <c r="C154" s="120">
        <v>29619493.27</v>
      </c>
      <c r="D154" s="119">
        <v>41583454.68</v>
      </c>
      <c r="E154" s="120">
        <v>28529209</v>
      </c>
      <c r="F154" s="119">
        <v>42100844.550000004</v>
      </c>
      <c r="G154" s="120">
        <v>28415271.94</v>
      </c>
      <c r="H154" s="119">
        <v>42241454.13999999</v>
      </c>
      <c r="I154" s="120">
        <v>27898214.949999996</v>
      </c>
      <c r="J154" s="119">
        <v>42568021.67</v>
      </c>
      <c r="K154" s="120">
        <v>27597660.53</v>
      </c>
      <c r="L154" s="119">
        <v>42900633.32000001</v>
      </c>
      <c r="M154" s="120">
        <v>27275426.78</v>
      </c>
      <c r="N154" s="119">
        <v>253988796.89999998</v>
      </c>
      <c r="O154" s="120">
        <v>169335276.47</v>
      </c>
      <c r="P154" s="119">
        <v>44354281.02</v>
      </c>
      <c r="Q154" s="120">
        <v>27801834.999999996</v>
      </c>
      <c r="R154" s="119">
        <v>43300012.949999996</v>
      </c>
      <c r="S154" s="120">
        <v>26798381.86</v>
      </c>
      <c r="T154" s="119">
        <v>43848850.17</v>
      </c>
      <c r="U154" s="120">
        <v>26639426.54</v>
      </c>
      <c r="V154" s="119">
        <v>43997269.629999995</v>
      </c>
      <c r="W154" s="120">
        <v>26136069.46</v>
      </c>
      <c r="X154" s="119">
        <v>44031721.46128733</v>
      </c>
      <c r="Y154" s="120">
        <v>25791046.819999997</v>
      </c>
      <c r="Z154" s="119">
        <v>44472741.099999994</v>
      </c>
      <c r="AA154" s="120">
        <v>27552568.46</v>
      </c>
      <c r="AB154" s="119">
        <v>517993673.23128724</v>
      </c>
      <c r="AC154" s="120">
        <v>330054604.60999995</v>
      </c>
      <c r="AD154" s="416"/>
    </row>
    <row r="155" ht="12.75" hidden="1"/>
    <row r="156" ht="12.75" hidden="1"/>
    <row r="157" spans="1:30" ht="27" thickBot="1">
      <c r="A157" s="33"/>
      <c r="B157" s="33"/>
      <c r="C157" s="33"/>
      <c r="D157" s="33"/>
      <c r="E157" s="33"/>
      <c r="F157" s="33"/>
      <c r="G157" s="33"/>
      <c r="H157" s="34" t="s">
        <v>260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 t="s">
        <v>260</v>
      </c>
      <c r="W157" s="33"/>
      <c r="X157" s="33"/>
      <c r="Y157" s="33"/>
      <c r="Z157" s="33"/>
      <c r="AA157" s="33"/>
      <c r="AB157" s="1053"/>
      <c r="AC157" s="1053"/>
      <c r="AD157" s="28" t="s">
        <v>260</v>
      </c>
    </row>
    <row r="158" spans="1:29" s="52" customFormat="1" ht="12.75" thickBot="1">
      <c r="A158" s="55" t="s">
        <v>220</v>
      </c>
      <c r="B158" s="54"/>
      <c r="C158" s="54"/>
      <c r="D158" s="54"/>
      <c r="E158" s="54"/>
      <c r="F158" s="54"/>
      <c r="G158" s="54"/>
      <c r="H158" s="54" t="s">
        <v>268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 t="s">
        <v>268</v>
      </c>
      <c r="W158" s="54"/>
      <c r="X158" s="54"/>
      <c r="Y158" s="54"/>
      <c r="Z158" s="54"/>
      <c r="AA158" s="54"/>
      <c r="AB158" s="54"/>
      <c r="AC158" s="62"/>
    </row>
    <row r="159" spans="1:29" ht="12.75">
      <c r="A159" s="85" t="s">
        <v>246</v>
      </c>
      <c r="B159" s="79">
        <v>910889.1499999999</v>
      </c>
      <c r="C159" s="80">
        <v>148537.22</v>
      </c>
      <c r="D159" s="79">
        <v>1043151.1</v>
      </c>
      <c r="E159" s="80">
        <v>152042.78</v>
      </c>
      <c r="F159" s="79">
        <v>1063037.66</v>
      </c>
      <c r="G159" s="80">
        <v>169736.52</v>
      </c>
      <c r="H159" s="79">
        <v>1067841.85</v>
      </c>
      <c r="I159" s="80">
        <v>163248.25</v>
      </c>
      <c r="J159" s="79">
        <v>1075716.6700000002</v>
      </c>
      <c r="K159" s="80">
        <v>168106.37</v>
      </c>
      <c r="L159" s="79">
        <v>1085058.6400000001</v>
      </c>
      <c r="M159" s="80">
        <v>162312.94</v>
      </c>
      <c r="N159" s="79">
        <v>6245695.07</v>
      </c>
      <c r="O159" s="80">
        <v>963984.0800000001</v>
      </c>
      <c r="P159" s="79">
        <v>1089063.08</v>
      </c>
      <c r="Q159" s="80">
        <v>166492.4</v>
      </c>
      <c r="R159" s="79">
        <v>1110817.14</v>
      </c>
      <c r="S159" s="80">
        <v>167931.26999999996</v>
      </c>
      <c r="T159" s="79">
        <v>1124030.5199999998</v>
      </c>
      <c r="U159" s="80">
        <v>162599.42</v>
      </c>
      <c r="V159" s="79">
        <v>1132838.6199999999</v>
      </c>
      <c r="W159" s="80">
        <v>167411.79</v>
      </c>
      <c r="X159" s="79">
        <v>1136309.17</v>
      </c>
      <c r="Y159" s="80">
        <v>160639.82</v>
      </c>
      <c r="Z159" s="79">
        <v>1141246.8100000003</v>
      </c>
      <c r="AA159" s="80">
        <v>164777.16000000003</v>
      </c>
      <c r="AB159" s="79">
        <v>12980000.41</v>
      </c>
      <c r="AC159" s="80">
        <v>1953835.94</v>
      </c>
    </row>
    <row r="160" spans="1:29" ht="12.75">
      <c r="A160" s="46" t="s">
        <v>1</v>
      </c>
      <c r="B160" s="77">
        <v>98282.39</v>
      </c>
      <c r="C160" s="78">
        <v>16026.74</v>
      </c>
      <c r="D160" s="77">
        <v>112553.21</v>
      </c>
      <c r="E160" s="78">
        <v>16405</v>
      </c>
      <c r="F160" s="77">
        <v>114698.79000000001</v>
      </c>
      <c r="G160" s="78">
        <v>18314.08</v>
      </c>
      <c r="H160" s="77">
        <v>115217.28</v>
      </c>
      <c r="I160" s="78">
        <v>17614.04</v>
      </c>
      <c r="J160" s="77">
        <v>116066.83</v>
      </c>
      <c r="K160" s="78">
        <v>18138.22</v>
      </c>
      <c r="L160" s="77">
        <v>117074.93000000001</v>
      </c>
      <c r="M160" s="78">
        <v>17513.16</v>
      </c>
      <c r="N160" s="83">
        <v>673893.43</v>
      </c>
      <c r="O160" s="84">
        <v>104011.24</v>
      </c>
      <c r="P160" s="77">
        <v>117506.86</v>
      </c>
      <c r="Q160" s="78">
        <v>17964.08</v>
      </c>
      <c r="R160" s="77">
        <v>119854.2</v>
      </c>
      <c r="S160" s="78">
        <v>18119.34</v>
      </c>
      <c r="T160" s="77">
        <v>121279.75</v>
      </c>
      <c r="U160" s="78">
        <v>17544.04</v>
      </c>
      <c r="V160" s="77">
        <v>122230.26</v>
      </c>
      <c r="W160" s="78">
        <v>18063.309999999998</v>
      </c>
      <c r="X160" s="77">
        <v>122604.58</v>
      </c>
      <c r="Y160" s="78">
        <v>17332.63</v>
      </c>
      <c r="Z160" s="77">
        <v>123137.48</v>
      </c>
      <c r="AA160" s="78">
        <v>17778.98</v>
      </c>
      <c r="AB160" s="83">
        <v>1400506.56</v>
      </c>
      <c r="AC160" s="84">
        <v>210813.62000000002</v>
      </c>
    </row>
    <row r="161" spans="1:29" ht="12.75">
      <c r="A161" s="46" t="s">
        <v>36</v>
      </c>
      <c r="B161" s="77">
        <v>59483.22</v>
      </c>
      <c r="C161" s="78">
        <v>9699.83</v>
      </c>
      <c r="D161" s="77">
        <v>68120.27</v>
      </c>
      <c r="E161" s="78">
        <v>9928.74</v>
      </c>
      <c r="F161" s="77">
        <v>69418.88</v>
      </c>
      <c r="G161" s="78">
        <v>11084.17</v>
      </c>
      <c r="H161" s="77">
        <v>69732.64</v>
      </c>
      <c r="I161" s="78">
        <v>10660.529999999999</v>
      </c>
      <c r="J161" s="77">
        <v>70246.85</v>
      </c>
      <c r="K161" s="78">
        <v>10977.72</v>
      </c>
      <c r="L161" s="77">
        <v>70856.93000000001</v>
      </c>
      <c r="M161" s="78">
        <v>10599.41</v>
      </c>
      <c r="N161" s="83">
        <v>407858.79</v>
      </c>
      <c r="O161" s="84">
        <v>62950.399999999994</v>
      </c>
      <c r="P161" s="77">
        <v>71118.40000000001</v>
      </c>
      <c r="Q161" s="78">
        <v>10872.38</v>
      </c>
      <c r="R161" s="77">
        <v>72539.02</v>
      </c>
      <c r="S161" s="78">
        <v>10966.3</v>
      </c>
      <c r="T161" s="77">
        <v>73401.86</v>
      </c>
      <c r="U161" s="78">
        <v>10618.12</v>
      </c>
      <c r="V161" s="77">
        <v>73977.08</v>
      </c>
      <c r="W161" s="78">
        <v>10932.369999999999</v>
      </c>
      <c r="X161" s="77">
        <v>74203.68000000001</v>
      </c>
      <c r="Y161" s="78">
        <v>10490.18</v>
      </c>
      <c r="Z161" s="77">
        <v>74526.15000000001</v>
      </c>
      <c r="AA161" s="78">
        <v>10760.32</v>
      </c>
      <c r="AB161" s="83">
        <v>847624.98</v>
      </c>
      <c r="AC161" s="84">
        <v>127590.07</v>
      </c>
    </row>
    <row r="162" spans="1:29" ht="12.75">
      <c r="A162" s="46" t="s">
        <v>37</v>
      </c>
      <c r="B162" s="77">
        <v>93580.92</v>
      </c>
      <c r="C162" s="78">
        <v>15260.09</v>
      </c>
      <c r="D162" s="77">
        <v>107168.93</v>
      </c>
      <c r="E162" s="78">
        <v>15620.28</v>
      </c>
      <c r="F162" s="77">
        <v>109212.02</v>
      </c>
      <c r="G162" s="78">
        <v>17438.010000000002</v>
      </c>
      <c r="H162" s="77">
        <v>109705.55</v>
      </c>
      <c r="I162" s="78">
        <v>16771.46</v>
      </c>
      <c r="J162" s="77">
        <v>110514.6</v>
      </c>
      <c r="K162" s="78">
        <v>17270.57</v>
      </c>
      <c r="L162" s="77">
        <v>111474.33</v>
      </c>
      <c r="M162" s="78">
        <v>16675.36</v>
      </c>
      <c r="N162" s="83">
        <v>641656.35</v>
      </c>
      <c r="O162" s="84">
        <v>99035.77</v>
      </c>
      <c r="P162" s="77">
        <v>111885.76000000001</v>
      </c>
      <c r="Q162" s="78">
        <v>17104.75</v>
      </c>
      <c r="R162" s="77">
        <v>114120.65</v>
      </c>
      <c r="S162" s="78">
        <v>17252.58</v>
      </c>
      <c r="T162" s="77">
        <v>115478.17</v>
      </c>
      <c r="U162" s="78">
        <v>16704.78</v>
      </c>
      <c r="V162" s="77">
        <v>116383.04</v>
      </c>
      <c r="W162" s="78">
        <v>17199.15</v>
      </c>
      <c r="X162" s="77">
        <v>116739.63</v>
      </c>
      <c r="Y162" s="78">
        <v>16503.45</v>
      </c>
      <c r="Z162" s="77">
        <v>117246.87</v>
      </c>
      <c r="AA162" s="78">
        <v>16928.5</v>
      </c>
      <c r="AB162" s="83">
        <v>1333510.4700000002</v>
      </c>
      <c r="AC162" s="84">
        <v>200728.98</v>
      </c>
    </row>
    <row r="163" spans="1:29" ht="12.75">
      <c r="A163" s="46" t="s">
        <v>19</v>
      </c>
      <c r="B163" s="77">
        <v>200534.74</v>
      </c>
      <c r="C163" s="78">
        <v>32700.9</v>
      </c>
      <c r="D163" s="77">
        <v>229652.6</v>
      </c>
      <c r="E163" s="78">
        <v>33472.65</v>
      </c>
      <c r="F163" s="77">
        <v>234030.66</v>
      </c>
      <c r="G163" s="78">
        <v>37367.96</v>
      </c>
      <c r="H163" s="77">
        <v>235088.34</v>
      </c>
      <c r="I163" s="78">
        <v>35939.53</v>
      </c>
      <c r="J163" s="77">
        <v>236821.98</v>
      </c>
      <c r="K163" s="78">
        <v>37009.1</v>
      </c>
      <c r="L163" s="77">
        <v>238878.65999999997</v>
      </c>
      <c r="M163" s="78">
        <v>35733.63</v>
      </c>
      <c r="N163" s="83">
        <v>1375006.98</v>
      </c>
      <c r="O163" s="84">
        <v>212223.77000000002</v>
      </c>
      <c r="P163" s="77">
        <v>239760.22</v>
      </c>
      <c r="Q163" s="78">
        <v>36653.74</v>
      </c>
      <c r="R163" s="77">
        <v>244549.47</v>
      </c>
      <c r="S163" s="78">
        <v>36970.52</v>
      </c>
      <c r="T163" s="77">
        <v>247458.4</v>
      </c>
      <c r="U163" s="78">
        <v>35796.7</v>
      </c>
      <c r="V163" s="77">
        <v>249397.56</v>
      </c>
      <c r="W163" s="78">
        <v>36856.17</v>
      </c>
      <c r="X163" s="77">
        <v>250161.58000000002</v>
      </c>
      <c r="Y163" s="78">
        <v>35365.28</v>
      </c>
      <c r="Z163" s="77">
        <v>251248.65</v>
      </c>
      <c r="AA163" s="78">
        <v>36276.16</v>
      </c>
      <c r="AB163" s="83">
        <v>2857582.86</v>
      </c>
      <c r="AC163" s="84">
        <v>430142.3400000001</v>
      </c>
    </row>
    <row r="164" spans="1:29" ht="12.75">
      <c r="A164" s="46" t="s">
        <v>15</v>
      </c>
      <c r="B164" s="77">
        <v>19595.739999999998</v>
      </c>
      <c r="C164" s="78">
        <v>3195.47</v>
      </c>
      <c r="D164" s="77">
        <v>22441.059999999998</v>
      </c>
      <c r="E164" s="78">
        <v>3270.84</v>
      </c>
      <c r="F164" s="77">
        <v>22868.870000000003</v>
      </c>
      <c r="G164" s="78">
        <v>3651.4700000000003</v>
      </c>
      <c r="H164" s="77">
        <v>22972.230000000003</v>
      </c>
      <c r="I164" s="78">
        <v>3511.96</v>
      </c>
      <c r="J164" s="77">
        <v>23141.629999999997</v>
      </c>
      <c r="K164" s="78">
        <v>3616.44</v>
      </c>
      <c r="L164" s="77">
        <v>23342.61</v>
      </c>
      <c r="M164" s="78">
        <v>3491.84</v>
      </c>
      <c r="N164" s="83">
        <v>134362.14</v>
      </c>
      <c r="O164" s="84">
        <v>20738.019999999997</v>
      </c>
      <c r="P164" s="77">
        <v>23428.75</v>
      </c>
      <c r="Q164" s="78">
        <v>3581.75</v>
      </c>
      <c r="R164" s="77">
        <v>23896.75</v>
      </c>
      <c r="S164" s="78">
        <v>3612.68</v>
      </c>
      <c r="T164" s="77">
        <v>24180.989999999998</v>
      </c>
      <c r="U164" s="78">
        <v>3497.9900000000002</v>
      </c>
      <c r="V164" s="77">
        <v>24370.489999999998</v>
      </c>
      <c r="W164" s="78">
        <v>3601.46</v>
      </c>
      <c r="X164" s="77">
        <v>24445.14</v>
      </c>
      <c r="Y164" s="78">
        <v>3455.83</v>
      </c>
      <c r="Z164" s="77">
        <v>24551.370000000003</v>
      </c>
      <c r="AA164" s="78">
        <v>3544.82</v>
      </c>
      <c r="AB164" s="83">
        <v>279235.63</v>
      </c>
      <c r="AC164" s="84">
        <v>42032.55</v>
      </c>
    </row>
    <row r="165" spans="1:29" ht="12.75">
      <c r="A165" s="46" t="s">
        <v>14</v>
      </c>
      <c r="B165" s="77">
        <v>12719.96</v>
      </c>
      <c r="C165" s="78">
        <v>2074.19</v>
      </c>
      <c r="D165" s="77">
        <v>14566.84</v>
      </c>
      <c r="E165" s="78">
        <v>2123.14</v>
      </c>
      <c r="F165" s="77">
        <v>14844.609999999999</v>
      </c>
      <c r="G165" s="78">
        <v>2370.22</v>
      </c>
      <c r="H165" s="77">
        <v>14911.619999999999</v>
      </c>
      <c r="I165" s="78">
        <v>2279.64</v>
      </c>
      <c r="J165" s="77">
        <v>15021.65</v>
      </c>
      <c r="K165" s="78">
        <v>2347.48</v>
      </c>
      <c r="L165" s="77">
        <v>15152.039999999999</v>
      </c>
      <c r="M165" s="78">
        <v>2266.56</v>
      </c>
      <c r="N165" s="83">
        <v>87216.71999999999</v>
      </c>
      <c r="O165" s="84">
        <v>13461.229999999998</v>
      </c>
      <c r="P165" s="77">
        <v>15208.039999999999</v>
      </c>
      <c r="Q165" s="78">
        <v>2324.95</v>
      </c>
      <c r="R165" s="77">
        <v>15511.74</v>
      </c>
      <c r="S165" s="78">
        <v>2345.01</v>
      </c>
      <c r="T165" s="77">
        <v>15696.33</v>
      </c>
      <c r="U165" s="78">
        <v>2270.57</v>
      </c>
      <c r="V165" s="77">
        <v>15819.26</v>
      </c>
      <c r="W165" s="78">
        <v>2337.76</v>
      </c>
      <c r="X165" s="77">
        <v>15867.8</v>
      </c>
      <c r="Y165" s="78">
        <v>2243.1800000000003</v>
      </c>
      <c r="Z165" s="77">
        <v>15936.67</v>
      </c>
      <c r="AA165" s="78">
        <v>2300.9900000000002</v>
      </c>
      <c r="AB165" s="83">
        <v>181256.56</v>
      </c>
      <c r="AC165" s="84">
        <v>27283.69</v>
      </c>
    </row>
    <row r="166" spans="1:29" ht="12.75">
      <c r="A166" s="46" t="s">
        <v>13</v>
      </c>
      <c r="B166" s="77">
        <v>47185.46</v>
      </c>
      <c r="C166" s="78">
        <v>7694.4400000000005</v>
      </c>
      <c r="D166" s="77">
        <v>54036.78</v>
      </c>
      <c r="E166" s="78">
        <v>7876.030000000001</v>
      </c>
      <c r="F166" s="77">
        <v>55066.98</v>
      </c>
      <c r="G166" s="78">
        <v>8792.64</v>
      </c>
      <c r="H166" s="77">
        <v>55315.79</v>
      </c>
      <c r="I166" s="78">
        <v>8456.5</v>
      </c>
      <c r="J166" s="77">
        <v>55723.770000000004</v>
      </c>
      <c r="K166" s="78">
        <v>8708.19</v>
      </c>
      <c r="L166" s="77">
        <v>56207.65</v>
      </c>
      <c r="M166" s="78">
        <v>8408.050000000001</v>
      </c>
      <c r="N166" s="83">
        <v>323536.43000000005</v>
      </c>
      <c r="O166" s="84">
        <v>49935.850000000006</v>
      </c>
      <c r="P166" s="77">
        <v>56415.14</v>
      </c>
      <c r="Q166" s="78">
        <v>8624.55</v>
      </c>
      <c r="R166" s="77">
        <v>57541.98</v>
      </c>
      <c r="S166" s="78">
        <v>8699.12</v>
      </c>
      <c r="T166" s="77">
        <v>58226.51</v>
      </c>
      <c r="U166" s="78">
        <v>8422.93</v>
      </c>
      <c r="V166" s="77">
        <v>58682.72</v>
      </c>
      <c r="W166" s="78">
        <v>8672.19</v>
      </c>
      <c r="X166" s="77">
        <v>58862.560000000005</v>
      </c>
      <c r="Y166" s="78">
        <v>8321.41</v>
      </c>
      <c r="Z166" s="77">
        <v>59118.28</v>
      </c>
      <c r="AA166" s="78">
        <v>8535.689999999999</v>
      </c>
      <c r="AB166" s="83">
        <v>672383.6200000001</v>
      </c>
      <c r="AC166" s="84">
        <v>101211.74000000002</v>
      </c>
    </row>
    <row r="167" spans="1:29" ht="12.75">
      <c r="A167" s="46" t="s">
        <v>208</v>
      </c>
      <c r="B167" s="77">
        <v>44018.52</v>
      </c>
      <c r="C167" s="78">
        <v>7178.0599999999995</v>
      </c>
      <c r="D167" s="77">
        <v>50410.07</v>
      </c>
      <c r="E167" s="78">
        <v>7347.43</v>
      </c>
      <c r="F167" s="77">
        <v>51371.06</v>
      </c>
      <c r="G167" s="78">
        <v>8202.52</v>
      </c>
      <c r="H167" s="77">
        <v>51603.25</v>
      </c>
      <c r="I167" s="78">
        <v>7888.91</v>
      </c>
      <c r="J167" s="77">
        <v>51983.78</v>
      </c>
      <c r="K167" s="78">
        <v>8123.670000000001</v>
      </c>
      <c r="L167" s="77">
        <v>52435.25</v>
      </c>
      <c r="M167" s="78">
        <v>7843.74</v>
      </c>
      <c r="N167" s="93">
        <v>301821.93</v>
      </c>
      <c r="O167" s="84">
        <v>46584.33</v>
      </c>
      <c r="P167" s="77">
        <v>52628.74</v>
      </c>
      <c r="Q167" s="78">
        <v>8045.679999999999</v>
      </c>
      <c r="R167" s="77">
        <v>53680.02</v>
      </c>
      <c r="S167" s="78">
        <v>8115.260000000001</v>
      </c>
      <c r="T167" s="77">
        <v>54318.53</v>
      </c>
      <c r="U167" s="78">
        <v>7857.5599999999995</v>
      </c>
      <c r="V167" s="77">
        <v>54744.2</v>
      </c>
      <c r="W167" s="78">
        <v>8090.17</v>
      </c>
      <c r="X167" s="77">
        <v>54911.89</v>
      </c>
      <c r="Y167" s="78">
        <v>7762.889999999999</v>
      </c>
      <c r="Z167" s="77">
        <v>55150.53</v>
      </c>
      <c r="AA167" s="78">
        <v>7962.860000000001</v>
      </c>
      <c r="AB167" s="83">
        <v>627255.84</v>
      </c>
      <c r="AC167" s="84">
        <v>94418.75</v>
      </c>
    </row>
    <row r="168" spans="1:29" ht="12.75">
      <c r="A168" s="46" t="s">
        <v>229</v>
      </c>
      <c r="B168" s="77">
        <v>70397.62</v>
      </c>
      <c r="C168" s="78">
        <v>11479.65</v>
      </c>
      <c r="D168" s="77">
        <v>80619.45999999999</v>
      </c>
      <c r="E168" s="78">
        <v>11750.57</v>
      </c>
      <c r="F168" s="77">
        <v>82156.34999999999</v>
      </c>
      <c r="G168" s="78">
        <v>13118.04</v>
      </c>
      <c r="H168" s="77">
        <v>82527.67</v>
      </c>
      <c r="I168" s="78">
        <v>12616.54</v>
      </c>
      <c r="J168" s="77">
        <v>83136.24</v>
      </c>
      <c r="K168" s="78">
        <v>12991.99</v>
      </c>
      <c r="L168" s="77">
        <v>83858.27</v>
      </c>
      <c r="M168" s="78">
        <v>12544.259999999998</v>
      </c>
      <c r="N168" s="83">
        <v>482695.61</v>
      </c>
      <c r="O168" s="94">
        <v>74501.05</v>
      </c>
      <c r="P168" s="77">
        <v>84167.70999999999</v>
      </c>
      <c r="Q168" s="78">
        <v>12867.259999999998</v>
      </c>
      <c r="R168" s="77">
        <v>85849</v>
      </c>
      <c r="S168" s="78">
        <v>12978.470000000001</v>
      </c>
      <c r="T168" s="77">
        <v>86870.15</v>
      </c>
      <c r="U168" s="78">
        <v>12566.380000000001</v>
      </c>
      <c r="V168" s="77">
        <v>87550.92</v>
      </c>
      <c r="W168" s="78">
        <v>12938.34</v>
      </c>
      <c r="X168" s="77">
        <v>87819.09999999999</v>
      </c>
      <c r="Y168" s="78">
        <v>12414.94</v>
      </c>
      <c r="Z168" s="77">
        <v>88200.74</v>
      </c>
      <c r="AA168" s="78">
        <v>12734.75</v>
      </c>
      <c r="AB168" s="83">
        <v>1003153.23</v>
      </c>
      <c r="AC168" s="84">
        <v>151001.19</v>
      </c>
    </row>
    <row r="169" spans="1:29" ht="12.75">
      <c r="A169" s="46" t="s">
        <v>4</v>
      </c>
      <c r="B169" s="77">
        <v>52784.21</v>
      </c>
      <c r="C169" s="78">
        <v>8607.42</v>
      </c>
      <c r="D169" s="77">
        <v>60448.48</v>
      </c>
      <c r="E169" s="78">
        <v>8810.59</v>
      </c>
      <c r="F169" s="77">
        <v>61600.909999999996</v>
      </c>
      <c r="G169" s="78">
        <v>9835.9</v>
      </c>
      <c r="H169" s="77">
        <v>61879.25</v>
      </c>
      <c r="I169" s="78">
        <v>9459.9</v>
      </c>
      <c r="J169" s="77">
        <v>62335.62</v>
      </c>
      <c r="K169" s="78">
        <v>9741.400000000001</v>
      </c>
      <c r="L169" s="77">
        <v>62876.92</v>
      </c>
      <c r="M169" s="78">
        <v>9405.68</v>
      </c>
      <c r="N169" s="83">
        <v>361925.39</v>
      </c>
      <c r="O169" s="94">
        <v>55860.89000000001</v>
      </c>
      <c r="P169" s="77">
        <v>63109.03</v>
      </c>
      <c r="Q169" s="78">
        <v>9647.89</v>
      </c>
      <c r="R169" s="77">
        <v>64369.58</v>
      </c>
      <c r="S169" s="78">
        <v>9731.25</v>
      </c>
      <c r="T169" s="77">
        <v>65135.329999999994</v>
      </c>
      <c r="U169" s="78">
        <v>9422.28</v>
      </c>
      <c r="V169" s="77">
        <v>65645.68</v>
      </c>
      <c r="W169" s="78">
        <v>9701.19</v>
      </c>
      <c r="X169" s="77">
        <v>65846.85</v>
      </c>
      <c r="Y169" s="78">
        <v>9308.78</v>
      </c>
      <c r="Z169" s="77">
        <v>66132.92</v>
      </c>
      <c r="AA169" s="78">
        <v>9548.47</v>
      </c>
      <c r="AB169" s="83">
        <v>752164.78</v>
      </c>
      <c r="AC169" s="84">
        <v>113220.75</v>
      </c>
    </row>
    <row r="170" spans="1:29" ht="12.75">
      <c r="A170" s="46" t="s">
        <v>10</v>
      </c>
      <c r="B170" s="77">
        <v>16079.5</v>
      </c>
      <c r="C170" s="78">
        <v>2622.0299999999997</v>
      </c>
      <c r="D170" s="77">
        <v>18414.18</v>
      </c>
      <c r="E170" s="78">
        <v>2683.94</v>
      </c>
      <c r="F170" s="77">
        <v>18765.300000000003</v>
      </c>
      <c r="G170" s="78">
        <v>2996.27</v>
      </c>
      <c r="H170" s="77">
        <v>18850.04</v>
      </c>
      <c r="I170" s="78">
        <v>2881.7200000000003</v>
      </c>
      <c r="J170" s="77">
        <v>18989.120000000003</v>
      </c>
      <c r="K170" s="78">
        <v>2967.5299999999997</v>
      </c>
      <c r="L170" s="77">
        <v>19153.95</v>
      </c>
      <c r="M170" s="78">
        <v>2865.2599999999998</v>
      </c>
      <c r="N170" s="83">
        <v>110252.09000000001</v>
      </c>
      <c r="O170" s="94">
        <v>17016.749999999996</v>
      </c>
      <c r="P170" s="77">
        <v>19224.72</v>
      </c>
      <c r="Q170" s="78">
        <v>2938.9900000000002</v>
      </c>
      <c r="R170" s="77">
        <v>19608.66</v>
      </c>
      <c r="S170" s="78">
        <v>2964.4</v>
      </c>
      <c r="T170" s="77">
        <v>19841.98</v>
      </c>
      <c r="U170" s="78">
        <v>2870.2999999999997</v>
      </c>
      <c r="V170" s="77">
        <v>19997.39</v>
      </c>
      <c r="W170" s="78">
        <v>2955.27</v>
      </c>
      <c r="X170" s="77">
        <v>20058.73</v>
      </c>
      <c r="Y170" s="78">
        <v>2835.67</v>
      </c>
      <c r="Z170" s="77">
        <v>20145.809999999998</v>
      </c>
      <c r="AA170" s="78">
        <v>2908.71</v>
      </c>
      <c r="AB170" s="83">
        <v>229129.38000000003</v>
      </c>
      <c r="AC170" s="84">
        <v>34490.09</v>
      </c>
    </row>
    <row r="171" spans="1:29" ht="13.5" thickBot="1">
      <c r="A171" s="46" t="s">
        <v>11</v>
      </c>
      <c r="B171" s="77">
        <v>196226.87</v>
      </c>
      <c r="C171" s="78">
        <v>31998.4</v>
      </c>
      <c r="D171" s="77">
        <v>224719.22</v>
      </c>
      <c r="E171" s="78">
        <v>32753.569999999996</v>
      </c>
      <c r="F171" s="77">
        <v>229003.23</v>
      </c>
      <c r="G171" s="78">
        <v>36565.24</v>
      </c>
      <c r="H171" s="77">
        <v>230038.19</v>
      </c>
      <c r="I171" s="78">
        <v>35167.520000000004</v>
      </c>
      <c r="J171" s="77">
        <v>231734.6</v>
      </c>
      <c r="K171" s="78">
        <v>36214.06</v>
      </c>
      <c r="L171" s="77">
        <v>233747.1</v>
      </c>
      <c r="M171" s="78">
        <v>34965.99</v>
      </c>
      <c r="N171" s="83">
        <v>1345469.2100000002</v>
      </c>
      <c r="O171" s="94">
        <v>207664.77999999997</v>
      </c>
      <c r="P171" s="77">
        <v>234609.71</v>
      </c>
      <c r="Q171" s="78">
        <v>35866.380000000005</v>
      </c>
      <c r="R171" s="77">
        <v>239296.07</v>
      </c>
      <c r="S171" s="78">
        <v>36176.340000000004</v>
      </c>
      <c r="T171" s="77">
        <v>242142.52</v>
      </c>
      <c r="U171" s="78">
        <v>35027.77</v>
      </c>
      <c r="V171" s="77">
        <v>244040.02</v>
      </c>
      <c r="W171" s="78">
        <v>36064.41</v>
      </c>
      <c r="X171" s="77">
        <v>244787.63</v>
      </c>
      <c r="Y171" s="78">
        <v>34605.58</v>
      </c>
      <c r="Z171" s="77">
        <v>245851.34</v>
      </c>
      <c r="AA171" s="78">
        <v>35496.909999999996</v>
      </c>
      <c r="AB171" s="83">
        <v>2796196.5</v>
      </c>
      <c r="AC171" s="84">
        <v>420902.17000000004</v>
      </c>
    </row>
    <row r="172" spans="1:29" s="52" customFormat="1" ht="12.75" thickBot="1">
      <c r="A172" s="53" t="s">
        <v>244</v>
      </c>
      <c r="B172" s="81">
        <v>910889.1499999999</v>
      </c>
      <c r="C172" s="82">
        <v>148537.22</v>
      </c>
      <c r="D172" s="81">
        <v>1043151.1</v>
      </c>
      <c r="E172" s="82">
        <v>152042.78</v>
      </c>
      <c r="F172" s="81">
        <v>1063037.66</v>
      </c>
      <c r="G172" s="82">
        <v>169736.52</v>
      </c>
      <c r="H172" s="81">
        <v>1067841.85</v>
      </c>
      <c r="I172" s="82">
        <v>163248.25</v>
      </c>
      <c r="J172" s="81">
        <v>1075716.6700000002</v>
      </c>
      <c r="K172" s="82">
        <v>168106.37</v>
      </c>
      <c r="L172" s="81">
        <v>1085058.6400000001</v>
      </c>
      <c r="M172" s="82">
        <v>162312.94</v>
      </c>
      <c r="N172" s="632">
        <v>6245695.07</v>
      </c>
      <c r="O172" s="633">
        <v>963984.0800000001</v>
      </c>
      <c r="P172" s="81">
        <v>1089063.08</v>
      </c>
      <c r="Q172" s="82">
        <v>166492.4</v>
      </c>
      <c r="R172" s="81">
        <v>1110817.14</v>
      </c>
      <c r="S172" s="82">
        <v>167931.26999999996</v>
      </c>
      <c r="T172" s="81">
        <v>1124030.5199999998</v>
      </c>
      <c r="U172" s="82">
        <v>162599.42</v>
      </c>
      <c r="V172" s="81">
        <v>1132838.6199999999</v>
      </c>
      <c r="W172" s="82">
        <v>167411.79</v>
      </c>
      <c r="X172" s="81">
        <v>1136309.17</v>
      </c>
      <c r="Y172" s="82">
        <v>160639.82</v>
      </c>
      <c r="Z172" s="81">
        <v>1141246.8100000003</v>
      </c>
      <c r="AA172" s="82">
        <v>164777.16000000003</v>
      </c>
      <c r="AB172" s="632">
        <v>12980000.41</v>
      </c>
      <c r="AC172" s="633">
        <v>1953835.94</v>
      </c>
    </row>
    <row r="173" spans="1:29" ht="13.5" thickBot="1">
      <c r="A173" s="52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1"/>
      <c r="AC173" s="52"/>
    </row>
    <row r="174" spans="1:29" s="52" customFormat="1" ht="12.75" thickBot="1">
      <c r="A174" s="24" t="s">
        <v>218</v>
      </c>
      <c r="B174" s="49"/>
      <c r="C174" s="49"/>
      <c r="D174" s="49"/>
      <c r="E174" s="49"/>
      <c r="F174" s="49"/>
      <c r="G174" s="49"/>
      <c r="H174" s="88" t="s">
        <v>256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88" t="s">
        <v>256</v>
      </c>
      <c r="W174" s="49"/>
      <c r="X174" s="49"/>
      <c r="Y174" s="49"/>
      <c r="Z174" s="49"/>
      <c r="AA174" s="49"/>
      <c r="AB174" s="49"/>
      <c r="AC174" s="48"/>
    </row>
    <row r="175" spans="1:29" ht="12.75">
      <c r="A175" s="140" t="s">
        <v>101</v>
      </c>
      <c r="B175" s="898">
        <v>0</v>
      </c>
      <c r="C175" s="899">
        <v>0</v>
      </c>
      <c r="D175" s="898">
        <v>0</v>
      </c>
      <c r="E175" s="899">
        <v>0</v>
      </c>
      <c r="F175" s="898">
        <v>0</v>
      </c>
      <c r="G175" s="899">
        <v>0</v>
      </c>
      <c r="H175" s="898">
        <v>0</v>
      </c>
      <c r="I175" s="899">
        <v>0</v>
      </c>
      <c r="J175" s="898">
        <v>0</v>
      </c>
      <c r="K175" s="899">
        <v>0</v>
      </c>
      <c r="L175" s="898">
        <v>0</v>
      </c>
      <c r="M175" s="899">
        <v>0</v>
      </c>
      <c r="N175" s="898">
        <v>0</v>
      </c>
      <c r="O175" s="899">
        <v>0</v>
      </c>
      <c r="P175" s="898">
        <v>3281545.1799999997</v>
      </c>
      <c r="Q175" s="899">
        <v>410071.0999999999</v>
      </c>
      <c r="R175" s="898">
        <v>402072.98</v>
      </c>
      <c r="S175" s="899">
        <v>8129.59</v>
      </c>
      <c r="T175" s="898">
        <v>0</v>
      </c>
      <c r="U175" s="899">
        <v>0</v>
      </c>
      <c r="V175" s="898">
        <v>0</v>
      </c>
      <c r="W175" s="899">
        <v>0</v>
      </c>
      <c r="X175" s="898">
        <v>0</v>
      </c>
      <c r="Y175" s="899">
        <v>0</v>
      </c>
      <c r="Z175" s="898">
        <v>0</v>
      </c>
      <c r="AA175" s="899">
        <v>0</v>
      </c>
      <c r="AB175" s="898">
        <v>3683618.1599999997</v>
      </c>
      <c r="AC175" s="899">
        <v>418200.68999999994</v>
      </c>
    </row>
    <row r="176" spans="1:29" ht="12.75">
      <c r="A176" s="46" t="s">
        <v>1</v>
      </c>
      <c r="B176" s="91"/>
      <c r="C176" s="92"/>
      <c r="D176" s="91"/>
      <c r="E176" s="92"/>
      <c r="F176" s="91"/>
      <c r="G176" s="92"/>
      <c r="H176" s="91"/>
      <c r="I176" s="92"/>
      <c r="J176" s="91"/>
      <c r="K176" s="92"/>
      <c r="L176" s="91"/>
      <c r="M176" s="92"/>
      <c r="N176" s="61">
        <v>0</v>
      </c>
      <c r="O176" s="60">
        <v>0</v>
      </c>
      <c r="P176" s="115">
        <v>3281545.1799999997</v>
      </c>
      <c r="Q176" s="116">
        <v>410071.0999999999</v>
      </c>
      <c r="R176" s="115">
        <v>402072.98</v>
      </c>
      <c r="S176" s="116">
        <v>8129.59</v>
      </c>
      <c r="T176" s="96"/>
      <c r="U176" s="97"/>
      <c r="V176" s="96"/>
      <c r="W176" s="97"/>
      <c r="X176" s="96"/>
      <c r="Y176" s="97"/>
      <c r="Z176" s="96"/>
      <c r="AA176" s="97"/>
      <c r="AB176" s="61">
        <v>3683618.1599999997</v>
      </c>
      <c r="AC176" s="60">
        <v>418200.68999999994</v>
      </c>
    </row>
    <row r="177" spans="1:29" ht="12.75">
      <c r="A177" s="661" t="s">
        <v>249</v>
      </c>
      <c r="B177" s="44">
        <v>1491857.87</v>
      </c>
      <c r="C177" s="43">
        <v>92394.85999999999</v>
      </c>
      <c r="D177" s="44">
        <v>1506776.4399999997</v>
      </c>
      <c r="E177" s="43">
        <v>77476.29999999999</v>
      </c>
      <c r="F177" s="44">
        <v>1521844.1900000002</v>
      </c>
      <c r="G177" s="43">
        <v>62408.560000000005</v>
      </c>
      <c r="H177" s="44">
        <v>1537062.6500000001</v>
      </c>
      <c r="I177" s="43">
        <v>47190.08</v>
      </c>
      <c r="J177" s="44">
        <v>1552433.28</v>
      </c>
      <c r="K177" s="43">
        <v>31819.48</v>
      </c>
      <c r="L177" s="44">
        <v>1567957.5700000003</v>
      </c>
      <c r="M177" s="43">
        <v>16295.139999999998</v>
      </c>
      <c r="N177" s="44">
        <v>9177932</v>
      </c>
      <c r="O177" s="43">
        <v>327584.42</v>
      </c>
      <c r="P177" s="44">
        <v>61555.71</v>
      </c>
      <c r="Q177" s="43">
        <v>615.56</v>
      </c>
      <c r="R177" s="44">
        <v>0</v>
      </c>
      <c r="S177" s="43">
        <v>0</v>
      </c>
      <c r="T177" s="44">
        <v>0</v>
      </c>
      <c r="U177" s="43">
        <v>0</v>
      </c>
      <c r="V177" s="44">
        <v>0</v>
      </c>
      <c r="W177" s="43">
        <v>0</v>
      </c>
      <c r="X177" s="44">
        <v>0</v>
      </c>
      <c r="Y177" s="43">
        <v>0</v>
      </c>
      <c r="Z177" s="44">
        <v>0</v>
      </c>
      <c r="AA177" s="43">
        <v>0</v>
      </c>
      <c r="AB177" s="44">
        <v>9239487.71</v>
      </c>
      <c r="AC177" s="43">
        <v>328199.98</v>
      </c>
    </row>
    <row r="178" spans="1:29" ht="12.75">
      <c r="A178" s="46" t="s">
        <v>1</v>
      </c>
      <c r="B178" s="91">
        <v>152284.6</v>
      </c>
      <c r="C178" s="92">
        <v>9368.57</v>
      </c>
      <c r="D178" s="91">
        <v>153807.45</v>
      </c>
      <c r="E178" s="92">
        <v>7845.73</v>
      </c>
      <c r="F178" s="91">
        <v>155345.52</v>
      </c>
      <c r="G178" s="92">
        <v>6307.65</v>
      </c>
      <c r="H178" s="91">
        <v>156898.99000000002</v>
      </c>
      <c r="I178" s="92">
        <v>4754.2</v>
      </c>
      <c r="J178" s="91">
        <v>158467.97</v>
      </c>
      <c r="K178" s="92">
        <v>3185.21</v>
      </c>
      <c r="L178" s="91">
        <v>160052.64</v>
      </c>
      <c r="M178" s="92">
        <v>1600.53</v>
      </c>
      <c r="N178" s="61">
        <v>936857.17</v>
      </c>
      <c r="O178" s="60">
        <v>33061.89</v>
      </c>
      <c r="P178" s="96"/>
      <c r="Q178" s="97"/>
      <c r="R178" s="96"/>
      <c r="S178" s="97"/>
      <c r="T178" s="96"/>
      <c r="U178" s="97"/>
      <c r="V178" s="96"/>
      <c r="W178" s="97"/>
      <c r="X178" s="96"/>
      <c r="Y178" s="97"/>
      <c r="Z178" s="96"/>
      <c r="AA178" s="97"/>
      <c r="AB178" s="61">
        <v>936857.17</v>
      </c>
      <c r="AC178" s="60">
        <v>33061.89</v>
      </c>
    </row>
    <row r="179" spans="1:29" ht="12.75">
      <c r="A179" s="46" t="s">
        <v>36</v>
      </c>
      <c r="B179" s="91">
        <v>94075.42</v>
      </c>
      <c r="C179" s="92">
        <v>5787.53</v>
      </c>
      <c r="D179" s="91">
        <v>95016.17</v>
      </c>
      <c r="E179" s="92">
        <v>4846.78</v>
      </c>
      <c r="F179" s="91">
        <v>95966.33</v>
      </c>
      <c r="G179" s="92">
        <v>3896.62</v>
      </c>
      <c r="H179" s="91">
        <v>96926</v>
      </c>
      <c r="I179" s="92">
        <v>2936.95</v>
      </c>
      <c r="J179" s="91">
        <v>97895.26</v>
      </c>
      <c r="K179" s="92">
        <v>1967.69</v>
      </c>
      <c r="L179" s="91">
        <v>98874.21</v>
      </c>
      <c r="M179" s="92">
        <v>988.74</v>
      </c>
      <c r="N179" s="61">
        <v>578753.39</v>
      </c>
      <c r="O179" s="60">
        <v>20424.31</v>
      </c>
      <c r="P179" s="96"/>
      <c r="Q179" s="97"/>
      <c r="R179" s="96"/>
      <c r="S179" s="97"/>
      <c r="T179" s="96"/>
      <c r="U179" s="97"/>
      <c r="V179" s="96"/>
      <c r="W179" s="97"/>
      <c r="X179" s="96"/>
      <c r="Y179" s="97"/>
      <c r="Z179" s="96"/>
      <c r="AA179" s="97"/>
      <c r="AB179" s="61">
        <v>578753.39</v>
      </c>
      <c r="AC179" s="60">
        <v>20424.31</v>
      </c>
    </row>
    <row r="180" spans="1:29" ht="12.75">
      <c r="A180" s="46" t="s">
        <v>37</v>
      </c>
      <c r="B180" s="91">
        <v>36121.46</v>
      </c>
      <c r="C180" s="92">
        <v>2222.2</v>
      </c>
      <c r="D180" s="91">
        <v>36482.68</v>
      </c>
      <c r="E180" s="92">
        <v>1860.98</v>
      </c>
      <c r="F180" s="91">
        <v>36847.5</v>
      </c>
      <c r="G180" s="92">
        <v>1496.16</v>
      </c>
      <c r="H180" s="91">
        <v>37215.98</v>
      </c>
      <c r="I180" s="92">
        <v>1127.68</v>
      </c>
      <c r="J180" s="91">
        <v>37588.14</v>
      </c>
      <c r="K180" s="92">
        <v>755.52</v>
      </c>
      <c r="L180" s="91">
        <v>37964.02</v>
      </c>
      <c r="M180" s="92">
        <v>379.64</v>
      </c>
      <c r="N180" s="61">
        <v>222219.78</v>
      </c>
      <c r="O180" s="60">
        <v>7842.180000000001</v>
      </c>
      <c r="P180" s="96"/>
      <c r="Q180" s="97"/>
      <c r="R180" s="96"/>
      <c r="S180" s="97"/>
      <c r="T180" s="96"/>
      <c r="U180" s="97"/>
      <c r="V180" s="96"/>
      <c r="W180" s="97"/>
      <c r="X180" s="96"/>
      <c r="Y180" s="97"/>
      <c r="Z180" s="96"/>
      <c r="AA180" s="97"/>
      <c r="AB180" s="61">
        <v>222219.78</v>
      </c>
      <c r="AC180" s="60">
        <v>7842.180000000001</v>
      </c>
    </row>
    <row r="181" spans="1:29" ht="12.75">
      <c r="A181" s="46" t="s">
        <v>250</v>
      </c>
      <c r="B181" s="91">
        <v>180079.95</v>
      </c>
      <c r="C181" s="92">
        <v>11078.55</v>
      </c>
      <c r="D181" s="91">
        <v>181880.75</v>
      </c>
      <c r="E181" s="92">
        <v>9277.75</v>
      </c>
      <c r="F181" s="91">
        <v>183699.56</v>
      </c>
      <c r="G181" s="92">
        <v>7458.94</v>
      </c>
      <c r="H181" s="91">
        <v>185536.56</v>
      </c>
      <c r="I181" s="92">
        <v>5621.94</v>
      </c>
      <c r="J181" s="91">
        <v>187391.93</v>
      </c>
      <c r="K181" s="92">
        <v>3766.58</v>
      </c>
      <c r="L181" s="91">
        <v>189265.84</v>
      </c>
      <c r="M181" s="92">
        <v>1892.66</v>
      </c>
      <c r="N181" s="61">
        <v>1107854.59</v>
      </c>
      <c r="O181" s="60">
        <v>39096.420000000006</v>
      </c>
      <c r="P181" s="96"/>
      <c r="Q181" s="97"/>
      <c r="R181" s="96"/>
      <c r="S181" s="97"/>
      <c r="T181" s="96"/>
      <c r="U181" s="97"/>
      <c r="V181" s="96"/>
      <c r="W181" s="97"/>
      <c r="X181" s="96"/>
      <c r="Y181" s="97"/>
      <c r="Z181" s="96"/>
      <c r="AA181" s="97"/>
      <c r="AB181" s="61">
        <v>1107854.59</v>
      </c>
      <c r="AC181" s="60">
        <v>39096.420000000006</v>
      </c>
    </row>
    <row r="182" spans="1:29" ht="12.75">
      <c r="A182" s="46" t="s">
        <v>251</v>
      </c>
      <c r="B182" s="91">
        <v>23138.93</v>
      </c>
      <c r="C182" s="92">
        <v>1423.51</v>
      </c>
      <c r="D182" s="91">
        <v>23370.31</v>
      </c>
      <c r="E182" s="92">
        <v>1192.12</v>
      </c>
      <c r="F182" s="91">
        <v>23604.02</v>
      </c>
      <c r="G182" s="92">
        <v>958.42</v>
      </c>
      <c r="H182" s="91">
        <v>23840.06</v>
      </c>
      <c r="I182" s="92">
        <v>722.38</v>
      </c>
      <c r="J182" s="91">
        <v>24078.46</v>
      </c>
      <c r="K182" s="92">
        <v>483.98</v>
      </c>
      <c r="L182" s="91">
        <v>24319.24</v>
      </c>
      <c r="M182" s="92">
        <v>243.19</v>
      </c>
      <c r="N182" s="61">
        <v>142351.02</v>
      </c>
      <c r="O182" s="60">
        <v>5023.599999999999</v>
      </c>
      <c r="P182" s="96"/>
      <c r="Q182" s="97"/>
      <c r="R182" s="96"/>
      <c r="S182" s="97"/>
      <c r="T182" s="96"/>
      <c r="U182" s="97"/>
      <c r="V182" s="96"/>
      <c r="W182" s="97"/>
      <c r="X182" s="96"/>
      <c r="Y182" s="97"/>
      <c r="Z182" s="96"/>
      <c r="AA182" s="97"/>
      <c r="AB182" s="61">
        <v>142351.02</v>
      </c>
      <c r="AC182" s="60">
        <v>5023.599999999999</v>
      </c>
    </row>
    <row r="183" spans="1:29" ht="12.75">
      <c r="A183" s="46" t="s">
        <v>14</v>
      </c>
      <c r="B183" s="91">
        <v>26327.8</v>
      </c>
      <c r="C183" s="92">
        <v>1619.69</v>
      </c>
      <c r="D183" s="91">
        <v>26591.08</v>
      </c>
      <c r="E183" s="92">
        <v>1356.41</v>
      </c>
      <c r="F183" s="91">
        <v>26856.99</v>
      </c>
      <c r="G183" s="92">
        <v>1090.5</v>
      </c>
      <c r="H183" s="91">
        <v>27125.55</v>
      </c>
      <c r="I183" s="92">
        <v>821.93</v>
      </c>
      <c r="J183" s="91">
        <v>27396.81</v>
      </c>
      <c r="K183" s="92">
        <v>550.68</v>
      </c>
      <c r="L183" s="91">
        <v>27670.78</v>
      </c>
      <c r="M183" s="92">
        <v>276.71</v>
      </c>
      <c r="N183" s="61">
        <v>161969.01</v>
      </c>
      <c r="O183" s="60">
        <v>5715.920000000001</v>
      </c>
      <c r="P183" s="96"/>
      <c r="Q183" s="97"/>
      <c r="R183" s="96"/>
      <c r="S183" s="97"/>
      <c r="T183" s="96"/>
      <c r="U183" s="97"/>
      <c r="V183" s="96"/>
      <c r="W183" s="97"/>
      <c r="X183" s="96"/>
      <c r="Y183" s="97"/>
      <c r="Z183" s="96"/>
      <c r="AA183" s="97"/>
      <c r="AB183" s="61">
        <v>161969.01</v>
      </c>
      <c r="AC183" s="60">
        <v>5715.920000000001</v>
      </c>
    </row>
    <row r="184" spans="1:29" ht="12.75">
      <c r="A184" s="46" t="s">
        <v>13</v>
      </c>
      <c r="B184" s="91">
        <v>137320.29</v>
      </c>
      <c r="C184" s="92">
        <v>8447.96</v>
      </c>
      <c r="D184" s="91">
        <v>138693.49</v>
      </c>
      <c r="E184" s="92">
        <v>7074.76</v>
      </c>
      <c r="F184" s="91">
        <v>140080.43</v>
      </c>
      <c r="G184" s="92">
        <v>5687.83</v>
      </c>
      <c r="H184" s="91">
        <v>141481.23</v>
      </c>
      <c r="I184" s="92">
        <v>4287.02</v>
      </c>
      <c r="J184" s="91">
        <v>142896.04</v>
      </c>
      <c r="K184" s="92">
        <v>2872.21</v>
      </c>
      <c r="L184" s="91">
        <v>144325</v>
      </c>
      <c r="M184" s="92">
        <v>1443.25</v>
      </c>
      <c r="N184" s="61">
        <v>844796.4800000001</v>
      </c>
      <c r="O184" s="60">
        <v>29813.03</v>
      </c>
      <c r="P184" s="96"/>
      <c r="Q184" s="97"/>
      <c r="R184" s="96"/>
      <c r="S184" s="97"/>
      <c r="T184" s="96"/>
      <c r="U184" s="97"/>
      <c r="V184" s="96"/>
      <c r="W184" s="97"/>
      <c r="X184" s="96"/>
      <c r="Y184" s="97"/>
      <c r="Z184" s="96"/>
      <c r="AA184" s="97"/>
      <c r="AB184" s="61">
        <v>844796.4800000001</v>
      </c>
      <c r="AC184" s="60">
        <v>29813.03</v>
      </c>
    </row>
    <row r="185" spans="1:29" ht="12.75">
      <c r="A185" s="46" t="s">
        <v>9</v>
      </c>
      <c r="B185" s="91">
        <v>45324.78</v>
      </c>
      <c r="C185" s="92">
        <v>2788.39</v>
      </c>
      <c r="D185" s="91">
        <v>45778.03</v>
      </c>
      <c r="E185" s="92">
        <v>2335.14</v>
      </c>
      <c r="F185" s="91">
        <v>46235.81</v>
      </c>
      <c r="G185" s="92">
        <v>1877.36</v>
      </c>
      <c r="H185" s="91">
        <v>46698.17</v>
      </c>
      <c r="I185" s="92">
        <v>1415</v>
      </c>
      <c r="J185" s="91">
        <v>47165.14</v>
      </c>
      <c r="K185" s="92">
        <v>948.02</v>
      </c>
      <c r="L185" s="91">
        <v>47636.8</v>
      </c>
      <c r="M185" s="92">
        <v>476.37</v>
      </c>
      <c r="N185" s="61">
        <v>278838.73</v>
      </c>
      <c r="O185" s="60">
        <v>9840.28</v>
      </c>
      <c r="P185" s="96"/>
      <c r="Q185" s="97"/>
      <c r="R185" s="96"/>
      <c r="S185" s="97"/>
      <c r="T185" s="96"/>
      <c r="U185" s="97"/>
      <c r="V185" s="96"/>
      <c r="W185" s="97"/>
      <c r="X185" s="96"/>
      <c r="Y185" s="97"/>
      <c r="Z185" s="96"/>
      <c r="AA185" s="97"/>
      <c r="AB185" s="61">
        <v>278838.73</v>
      </c>
      <c r="AC185" s="60">
        <v>9840.28</v>
      </c>
    </row>
    <row r="186" spans="1:29" ht="12.75">
      <c r="A186" s="46" t="s">
        <v>252</v>
      </c>
      <c r="B186" s="91">
        <v>135974.34</v>
      </c>
      <c r="C186" s="92">
        <v>8365.16</v>
      </c>
      <c r="D186" s="91">
        <v>137334.08</v>
      </c>
      <c r="E186" s="92">
        <v>7005.42</v>
      </c>
      <c r="F186" s="91">
        <v>138707.42</v>
      </c>
      <c r="G186" s="92">
        <v>5632.08</v>
      </c>
      <c r="H186" s="91">
        <v>140094.49</v>
      </c>
      <c r="I186" s="92">
        <v>4245</v>
      </c>
      <c r="J186" s="91">
        <v>141495.44</v>
      </c>
      <c r="K186" s="92">
        <v>2844.06</v>
      </c>
      <c r="L186" s="91">
        <v>142910.39</v>
      </c>
      <c r="M186" s="92">
        <v>1429.1</v>
      </c>
      <c r="N186" s="61">
        <v>836516.16</v>
      </c>
      <c r="O186" s="60">
        <v>29520.82</v>
      </c>
      <c r="P186" s="96"/>
      <c r="Q186" s="97"/>
      <c r="R186" s="96"/>
      <c r="S186" s="97"/>
      <c r="T186" s="96"/>
      <c r="U186" s="97"/>
      <c r="V186" s="96"/>
      <c r="W186" s="97"/>
      <c r="X186" s="96"/>
      <c r="Y186" s="97"/>
      <c r="Z186" s="96"/>
      <c r="AA186" s="97"/>
      <c r="AB186" s="61">
        <v>836516.16</v>
      </c>
      <c r="AC186" s="60">
        <v>29520.82</v>
      </c>
    </row>
    <row r="187" spans="1:29" ht="12.75">
      <c r="A187" s="46" t="s">
        <v>208</v>
      </c>
      <c r="B187" s="91">
        <v>150128.75</v>
      </c>
      <c r="C187" s="92">
        <v>9235.94</v>
      </c>
      <c r="D187" s="91">
        <v>151630.04</v>
      </c>
      <c r="E187" s="92">
        <v>7734.66</v>
      </c>
      <c r="F187" s="91">
        <v>153146.33</v>
      </c>
      <c r="G187" s="92">
        <v>6218.36</v>
      </c>
      <c r="H187" s="91">
        <v>154677.8</v>
      </c>
      <c r="I187" s="92">
        <v>4686.89</v>
      </c>
      <c r="J187" s="91">
        <v>156224.58</v>
      </c>
      <c r="K187" s="92">
        <v>3140.11</v>
      </c>
      <c r="L187" s="91">
        <v>157786.82</v>
      </c>
      <c r="M187" s="92">
        <v>1577.87</v>
      </c>
      <c r="N187" s="61">
        <v>923594.3199999998</v>
      </c>
      <c r="O187" s="60">
        <v>32593.829999999998</v>
      </c>
      <c r="P187" s="96"/>
      <c r="Q187" s="97"/>
      <c r="R187" s="96"/>
      <c r="S187" s="97"/>
      <c r="T187" s="96"/>
      <c r="U187" s="97"/>
      <c r="V187" s="96"/>
      <c r="W187" s="97"/>
      <c r="X187" s="96"/>
      <c r="Y187" s="97"/>
      <c r="Z187" s="96"/>
      <c r="AA187" s="97"/>
      <c r="AB187" s="61">
        <v>923594.3199999998</v>
      </c>
      <c r="AC187" s="60">
        <v>32593.829999999998</v>
      </c>
    </row>
    <row r="188" spans="1:29" ht="12.75">
      <c r="A188" s="46" t="s">
        <v>5</v>
      </c>
      <c r="B188" s="91">
        <v>110289.52</v>
      </c>
      <c r="C188" s="92">
        <v>6785.03</v>
      </c>
      <c r="D188" s="91">
        <v>111392.41</v>
      </c>
      <c r="E188" s="92">
        <v>5682.13</v>
      </c>
      <c r="F188" s="91">
        <v>112506.34</v>
      </c>
      <c r="G188" s="92">
        <v>4568.21</v>
      </c>
      <c r="H188" s="91">
        <v>113631.4</v>
      </c>
      <c r="I188" s="92">
        <v>3443.15</v>
      </c>
      <c r="J188" s="91">
        <v>114767.72</v>
      </c>
      <c r="K188" s="92">
        <v>2306.83</v>
      </c>
      <c r="L188" s="91">
        <v>115915.39</v>
      </c>
      <c r="M188" s="92">
        <v>1159.15</v>
      </c>
      <c r="N188" s="61">
        <v>678502.78</v>
      </c>
      <c r="O188" s="60">
        <v>23944.5</v>
      </c>
      <c r="P188" s="96"/>
      <c r="Q188" s="97"/>
      <c r="R188" s="96"/>
      <c r="S188" s="97"/>
      <c r="T188" s="96"/>
      <c r="U188" s="97"/>
      <c r="V188" s="96"/>
      <c r="W188" s="97"/>
      <c r="X188" s="96"/>
      <c r="Y188" s="97"/>
      <c r="Z188" s="96"/>
      <c r="AA188" s="97"/>
      <c r="AB188" s="61">
        <v>678502.78</v>
      </c>
      <c r="AC188" s="60">
        <v>23944.5</v>
      </c>
    </row>
    <row r="189" spans="1:29" ht="12.75">
      <c r="A189" s="46" t="s">
        <v>7</v>
      </c>
      <c r="B189" s="91">
        <v>57045.42</v>
      </c>
      <c r="C189" s="92">
        <v>3509.44</v>
      </c>
      <c r="D189" s="91">
        <v>57615.87</v>
      </c>
      <c r="E189" s="92">
        <v>2938.99</v>
      </c>
      <c r="F189" s="91">
        <v>58192.03</v>
      </c>
      <c r="G189" s="92">
        <v>2362.83</v>
      </c>
      <c r="H189" s="91">
        <v>58773.95</v>
      </c>
      <c r="I189" s="92">
        <v>1780.91</v>
      </c>
      <c r="J189" s="91">
        <v>59361.69</v>
      </c>
      <c r="K189" s="92">
        <v>1193.17</v>
      </c>
      <c r="L189" s="91">
        <v>59955.31</v>
      </c>
      <c r="M189" s="92">
        <v>599.55</v>
      </c>
      <c r="N189" s="61">
        <v>350944.27</v>
      </c>
      <c r="O189" s="60">
        <v>12384.89</v>
      </c>
      <c r="P189" s="96"/>
      <c r="Q189" s="97"/>
      <c r="R189" s="96"/>
      <c r="S189" s="97"/>
      <c r="T189" s="96"/>
      <c r="U189" s="97"/>
      <c r="V189" s="96"/>
      <c r="W189" s="97"/>
      <c r="X189" s="96"/>
      <c r="Y189" s="97"/>
      <c r="Z189" s="96"/>
      <c r="AA189" s="97"/>
      <c r="AB189" s="61">
        <v>350944.27</v>
      </c>
      <c r="AC189" s="60">
        <v>12384.89</v>
      </c>
    </row>
    <row r="190" spans="1:29" ht="12.75">
      <c r="A190" s="46" t="s">
        <v>229</v>
      </c>
      <c r="B190" s="418">
        <v>106565</v>
      </c>
      <c r="C190" s="92">
        <v>6555.89</v>
      </c>
      <c r="D190" s="418">
        <v>107630.65</v>
      </c>
      <c r="E190" s="92">
        <v>5490.24</v>
      </c>
      <c r="F190" s="418">
        <v>108706.95</v>
      </c>
      <c r="G190" s="92">
        <v>4413.94</v>
      </c>
      <c r="H190" s="418">
        <v>109794.02</v>
      </c>
      <c r="I190" s="92">
        <v>3326.87</v>
      </c>
      <c r="J190" s="418">
        <v>110891.96</v>
      </c>
      <c r="K190" s="92">
        <v>2228.93</v>
      </c>
      <c r="L190" s="418">
        <v>112000.88</v>
      </c>
      <c r="M190" s="92">
        <v>1120.01</v>
      </c>
      <c r="N190" s="61">
        <v>655589.46</v>
      </c>
      <c r="O190" s="60">
        <v>23135.879999999997</v>
      </c>
      <c r="P190" s="96"/>
      <c r="Q190" s="97"/>
      <c r="R190" s="96"/>
      <c r="S190" s="97"/>
      <c r="T190" s="96"/>
      <c r="U190" s="97"/>
      <c r="V190" s="96"/>
      <c r="W190" s="97"/>
      <c r="X190" s="96"/>
      <c r="Y190" s="97"/>
      <c r="Z190" s="96"/>
      <c r="AA190" s="97"/>
      <c r="AB190" s="61">
        <v>655589.46</v>
      </c>
      <c r="AC190" s="60">
        <v>23135.879999999997</v>
      </c>
    </row>
    <row r="191" spans="1:29" ht="12.75">
      <c r="A191" s="46" t="s">
        <v>4</v>
      </c>
      <c r="B191" s="418">
        <v>69686.85</v>
      </c>
      <c r="C191" s="92">
        <v>4287.15</v>
      </c>
      <c r="D191" s="418">
        <v>70383.72</v>
      </c>
      <c r="E191" s="92">
        <v>3590.28</v>
      </c>
      <c r="F191" s="418">
        <v>71087.55</v>
      </c>
      <c r="G191" s="92">
        <v>2886.44</v>
      </c>
      <c r="H191" s="418">
        <v>71798.43</v>
      </c>
      <c r="I191" s="92">
        <v>2175.56</v>
      </c>
      <c r="J191" s="418">
        <v>72516.41</v>
      </c>
      <c r="K191" s="92">
        <v>1457.58</v>
      </c>
      <c r="L191" s="418">
        <v>73241.58</v>
      </c>
      <c r="M191" s="92">
        <v>732.42</v>
      </c>
      <c r="N191" s="61">
        <v>428714.54</v>
      </c>
      <c r="O191" s="60">
        <v>15129.43</v>
      </c>
      <c r="P191" s="96"/>
      <c r="Q191" s="97"/>
      <c r="R191" s="96"/>
      <c r="S191" s="97"/>
      <c r="T191" s="96"/>
      <c r="U191" s="97"/>
      <c r="V191" s="96"/>
      <c r="W191" s="97"/>
      <c r="X191" s="96"/>
      <c r="Y191" s="97"/>
      <c r="Z191" s="96"/>
      <c r="AA191" s="97"/>
      <c r="AB191" s="61">
        <v>428714.54</v>
      </c>
      <c r="AC191" s="60">
        <v>15129.43</v>
      </c>
    </row>
    <row r="192" spans="1:29" ht="12.75">
      <c r="A192" s="46" t="s">
        <v>10</v>
      </c>
      <c r="B192" s="91">
        <v>57988.26</v>
      </c>
      <c r="C192" s="92">
        <v>4183</v>
      </c>
      <c r="D192" s="91">
        <v>58568.15</v>
      </c>
      <c r="E192" s="92">
        <v>3603.12</v>
      </c>
      <c r="F192" s="91">
        <v>59153.83</v>
      </c>
      <c r="G192" s="92">
        <v>3017.44</v>
      </c>
      <c r="H192" s="91">
        <v>59745.37</v>
      </c>
      <c r="I192" s="92">
        <v>2425.9</v>
      </c>
      <c r="J192" s="91">
        <v>60342.82</v>
      </c>
      <c r="K192" s="92">
        <v>1828.45</v>
      </c>
      <c r="L192" s="91">
        <v>60946.25</v>
      </c>
      <c r="M192" s="92">
        <v>1225.02</v>
      </c>
      <c r="N192" s="61">
        <v>356744.68</v>
      </c>
      <c r="O192" s="60">
        <v>16282.93</v>
      </c>
      <c r="P192" s="91">
        <v>61555.71</v>
      </c>
      <c r="Q192" s="92">
        <v>615.56</v>
      </c>
      <c r="R192" s="96"/>
      <c r="S192" s="97"/>
      <c r="T192" s="96"/>
      <c r="U192" s="97"/>
      <c r="V192" s="96"/>
      <c r="W192" s="97"/>
      <c r="X192" s="96"/>
      <c r="Y192" s="97"/>
      <c r="Z192" s="96"/>
      <c r="AA192" s="97"/>
      <c r="AB192" s="61">
        <v>418300.39</v>
      </c>
      <c r="AC192" s="60">
        <v>16898.49</v>
      </c>
    </row>
    <row r="193" spans="1:29" ht="12.75">
      <c r="A193" s="46" t="s">
        <v>11</v>
      </c>
      <c r="B193" s="91">
        <v>83969.48</v>
      </c>
      <c r="C193" s="92">
        <v>5165.81</v>
      </c>
      <c r="D193" s="91">
        <v>84809.17</v>
      </c>
      <c r="E193" s="92">
        <v>4326.12</v>
      </c>
      <c r="F193" s="91">
        <v>85657.26</v>
      </c>
      <c r="G193" s="92">
        <v>3478.03</v>
      </c>
      <c r="H193" s="91">
        <v>86513.83</v>
      </c>
      <c r="I193" s="92">
        <v>2621.46</v>
      </c>
      <c r="J193" s="91">
        <v>87378.98</v>
      </c>
      <c r="K193" s="92">
        <v>1756.32</v>
      </c>
      <c r="L193" s="91">
        <v>88252.76</v>
      </c>
      <c r="M193" s="92">
        <v>882.53</v>
      </c>
      <c r="N193" s="61">
        <v>516581.48</v>
      </c>
      <c r="O193" s="60">
        <v>18230.27</v>
      </c>
      <c r="P193" s="96"/>
      <c r="Q193" s="97"/>
      <c r="R193" s="96"/>
      <c r="S193" s="97"/>
      <c r="T193" s="96"/>
      <c r="U193" s="97"/>
      <c r="V193" s="96"/>
      <c r="W193" s="97"/>
      <c r="X193" s="96"/>
      <c r="Y193" s="97"/>
      <c r="Z193" s="96"/>
      <c r="AA193" s="97"/>
      <c r="AB193" s="61">
        <v>516581.48</v>
      </c>
      <c r="AC193" s="60">
        <v>18230.27</v>
      </c>
    </row>
    <row r="194" spans="1:29" ht="12.75">
      <c r="A194" s="46" t="s">
        <v>6</v>
      </c>
      <c r="B194" s="91">
        <v>25537.02</v>
      </c>
      <c r="C194" s="92">
        <v>1571.04</v>
      </c>
      <c r="D194" s="91">
        <v>25792.39</v>
      </c>
      <c r="E194" s="92">
        <v>1315.67</v>
      </c>
      <c r="F194" s="91">
        <v>26050.32</v>
      </c>
      <c r="G194" s="92">
        <v>1057.75</v>
      </c>
      <c r="H194" s="91">
        <v>26310.82</v>
      </c>
      <c r="I194" s="92">
        <v>797.24</v>
      </c>
      <c r="J194" s="91">
        <v>26573.93</v>
      </c>
      <c r="K194" s="92">
        <v>534.14</v>
      </c>
      <c r="L194" s="91">
        <v>26839.66</v>
      </c>
      <c r="M194" s="92">
        <v>268.4</v>
      </c>
      <c r="N194" s="61">
        <v>157104.14</v>
      </c>
      <c r="O194" s="60">
        <v>5544.24</v>
      </c>
      <c r="P194" s="96"/>
      <c r="Q194" s="97"/>
      <c r="R194" s="96"/>
      <c r="S194" s="97"/>
      <c r="T194" s="96"/>
      <c r="U194" s="97"/>
      <c r="V194" s="96"/>
      <c r="W194" s="97"/>
      <c r="X194" s="96"/>
      <c r="Y194" s="97"/>
      <c r="Z194" s="96"/>
      <c r="AA194" s="97"/>
      <c r="AB194" s="61">
        <v>157104.14</v>
      </c>
      <c r="AC194" s="60">
        <v>5544.24</v>
      </c>
    </row>
    <row r="195" spans="1:29" ht="12.75">
      <c r="A195" s="141" t="s">
        <v>98</v>
      </c>
      <c r="B195" s="44">
        <v>130286.71999999999</v>
      </c>
      <c r="C195" s="43">
        <v>17630.95</v>
      </c>
      <c r="D195" s="44">
        <v>218716.29</v>
      </c>
      <c r="E195" s="43">
        <v>16161.9</v>
      </c>
      <c r="F195" s="44">
        <v>226465.06999999998</v>
      </c>
      <c r="G195" s="43">
        <v>18142.78</v>
      </c>
      <c r="H195" s="44">
        <v>232529.08000000002</v>
      </c>
      <c r="I195" s="43">
        <v>17645.43</v>
      </c>
      <c r="J195" s="44">
        <v>237858.21999999997</v>
      </c>
      <c r="K195" s="43">
        <v>18247.46</v>
      </c>
      <c r="L195" s="44">
        <v>241508.56999999998</v>
      </c>
      <c r="M195" s="43">
        <v>17532.829999999998</v>
      </c>
      <c r="N195" s="44">
        <v>1287363.95</v>
      </c>
      <c r="O195" s="43">
        <v>105361.34999999999</v>
      </c>
      <c r="P195" s="44">
        <v>244740.69999999998</v>
      </c>
      <c r="Q195" s="43">
        <v>17944.010000000002</v>
      </c>
      <c r="R195" s="44">
        <v>248140.13999999998</v>
      </c>
      <c r="S195" s="43">
        <v>17771.75</v>
      </c>
      <c r="T195" s="44">
        <v>251736.71999999997</v>
      </c>
      <c r="U195" s="43">
        <v>17033.93</v>
      </c>
      <c r="V195" s="44">
        <v>254950.94</v>
      </c>
      <c r="W195" s="43">
        <v>17393.4</v>
      </c>
      <c r="X195" s="44">
        <v>258206.96999999997</v>
      </c>
      <c r="Y195" s="43">
        <v>16622.84</v>
      </c>
      <c r="Z195" s="44">
        <v>260829.72999999998</v>
      </c>
      <c r="AA195" s="43">
        <v>16908.36</v>
      </c>
      <c r="AB195" s="44">
        <v>2805969.15</v>
      </c>
      <c r="AC195" s="43">
        <v>209035.63999999996</v>
      </c>
    </row>
    <row r="196" spans="1:29" ht="12.75">
      <c r="A196" s="46" t="s">
        <v>37</v>
      </c>
      <c r="B196" s="91"/>
      <c r="C196" s="92"/>
      <c r="D196" s="91"/>
      <c r="E196" s="92"/>
      <c r="F196" s="91"/>
      <c r="G196" s="92"/>
      <c r="H196" s="91"/>
      <c r="I196" s="92"/>
      <c r="J196" s="91"/>
      <c r="K196" s="92"/>
      <c r="L196" s="91"/>
      <c r="M196" s="92"/>
      <c r="N196" s="61">
        <v>0</v>
      </c>
      <c r="O196" s="60">
        <v>0</v>
      </c>
      <c r="P196" s="91"/>
      <c r="Q196" s="92"/>
      <c r="R196" s="91"/>
      <c r="S196" s="92"/>
      <c r="T196" s="91"/>
      <c r="U196" s="92"/>
      <c r="V196" s="91"/>
      <c r="W196" s="92"/>
      <c r="X196" s="91"/>
      <c r="Y196" s="92"/>
      <c r="Z196" s="91"/>
      <c r="AA196" s="92"/>
      <c r="AB196" s="61">
        <v>0</v>
      </c>
      <c r="AC196" s="60">
        <v>0</v>
      </c>
    </row>
    <row r="197" spans="1:29" ht="12.75">
      <c r="A197" s="46" t="s">
        <v>252</v>
      </c>
      <c r="B197" s="91">
        <v>122663.98999999999</v>
      </c>
      <c r="C197" s="92">
        <v>16599.41</v>
      </c>
      <c r="D197" s="91">
        <v>205919.77000000002</v>
      </c>
      <c r="E197" s="92">
        <v>15216.3</v>
      </c>
      <c r="F197" s="91">
        <v>213215.18999999997</v>
      </c>
      <c r="G197" s="92">
        <v>17081.3</v>
      </c>
      <c r="H197" s="91">
        <v>218924.41</v>
      </c>
      <c r="I197" s="92">
        <v>16613.04</v>
      </c>
      <c r="J197" s="91">
        <v>223941.75999999998</v>
      </c>
      <c r="K197" s="92">
        <v>17179.84</v>
      </c>
      <c r="L197" s="91">
        <v>227378.53999999998</v>
      </c>
      <c r="M197" s="92">
        <v>16507.03</v>
      </c>
      <c r="N197" s="61">
        <v>1212043.66</v>
      </c>
      <c r="O197" s="60">
        <v>99196.92</v>
      </c>
      <c r="P197" s="91">
        <v>230421.56999999998</v>
      </c>
      <c r="Q197" s="92">
        <v>16894.15</v>
      </c>
      <c r="R197" s="91">
        <v>233622.11</v>
      </c>
      <c r="S197" s="92">
        <v>16731.97</v>
      </c>
      <c r="T197" s="91">
        <v>237008.25999999998</v>
      </c>
      <c r="U197" s="92">
        <v>16037.320000000002</v>
      </c>
      <c r="V197" s="91">
        <v>240034.43</v>
      </c>
      <c r="W197" s="92">
        <v>16375.76</v>
      </c>
      <c r="X197" s="91">
        <v>243099.95999999996</v>
      </c>
      <c r="Y197" s="92">
        <v>15650.28</v>
      </c>
      <c r="Z197" s="91">
        <v>245569.27</v>
      </c>
      <c r="AA197" s="92">
        <v>15919.09</v>
      </c>
      <c r="AB197" s="61">
        <v>2641799.26</v>
      </c>
      <c r="AC197" s="60">
        <v>196805.49000000002</v>
      </c>
    </row>
    <row r="198" spans="1:29" ht="12.75">
      <c r="A198" s="46" t="s">
        <v>11</v>
      </c>
      <c r="B198" s="91">
        <v>7622.73</v>
      </c>
      <c r="C198" s="92">
        <v>1031.54</v>
      </c>
      <c r="D198" s="91">
        <v>12796.52</v>
      </c>
      <c r="E198" s="92">
        <v>945.6</v>
      </c>
      <c r="F198" s="91">
        <v>13249.880000000001</v>
      </c>
      <c r="G198" s="92">
        <v>1061.48</v>
      </c>
      <c r="H198" s="91">
        <v>13604.669999999998</v>
      </c>
      <c r="I198" s="92">
        <v>1032.39</v>
      </c>
      <c r="J198" s="91">
        <v>13916.46</v>
      </c>
      <c r="K198" s="92">
        <v>1067.62</v>
      </c>
      <c r="L198" s="91">
        <v>14130.029999999999</v>
      </c>
      <c r="M198" s="92">
        <v>1025.8</v>
      </c>
      <c r="N198" s="61">
        <v>75320.29000000001</v>
      </c>
      <c r="O198" s="60">
        <v>6164.43</v>
      </c>
      <c r="P198" s="91">
        <v>14319.130000000001</v>
      </c>
      <c r="Q198" s="92">
        <v>1049.86</v>
      </c>
      <c r="R198" s="91">
        <v>14518.029999999999</v>
      </c>
      <c r="S198" s="92">
        <v>1039.78</v>
      </c>
      <c r="T198" s="91">
        <v>14728.46</v>
      </c>
      <c r="U198" s="92">
        <v>996.61</v>
      </c>
      <c r="V198" s="91">
        <v>14916.509999999998</v>
      </c>
      <c r="W198" s="92">
        <v>1017.6399999999999</v>
      </c>
      <c r="X198" s="91">
        <v>15107.009999999998</v>
      </c>
      <c r="Y198" s="92">
        <v>972.56</v>
      </c>
      <c r="Z198" s="91">
        <v>15260.46</v>
      </c>
      <c r="AA198" s="92">
        <v>989.27</v>
      </c>
      <c r="AB198" s="61">
        <v>164169.89</v>
      </c>
      <c r="AC198" s="60">
        <v>12230.15</v>
      </c>
    </row>
    <row r="199" spans="1:29" ht="12.75">
      <c r="A199" s="141" t="s">
        <v>254</v>
      </c>
      <c r="B199" s="44">
        <v>56309.17</v>
      </c>
      <c r="C199" s="43">
        <v>58560.28</v>
      </c>
      <c r="D199" s="44">
        <v>56309.17</v>
      </c>
      <c r="E199" s="43">
        <v>52633.98</v>
      </c>
      <c r="F199" s="44">
        <v>56309.17</v>
      </c>
      <c r="G199" s="43">
        <v>57986.39</v>
      </c>
      <c r="H199" s="44">
        <v>56309.17</v>
      </c>
      <c r="I199" s="43">
        <v>55838.17</v>
      </c>
      <c r="J199" s="44">
        <v>56309.17</v>
      </c>
      <c r="K199" s="43">
        <v>57412.5</v>
      </c>
      <c r="L199" s="44">
        <v>56309.17</v>
      </c>
      <c r="M199" s="43">
        <v>55282.79</v>
      </c>
      <c r="N199" s="44">
        <v>337855.01999999996</v>
      </c>
      <c r="O199" s="43">
        <v>337714.11</v>
      </c>
      <c r="P199" s="44">
        <v>56309.17</v>
      </c>
      <c r="Q199" s="43">
        <v>56838.6</v>
      </c>
      <c r="R199" s="44">
        <v>56309.17</v>
      </c>
      <c r="S199" s="43">
        <v>56551.66</v>
      </c>
      <c r="T199" s="44">
        <v>56309.17</v>
      </c>
      <c r="U199" s="43">
        <v>54449.72</v>
      </c>
      <c r="V199" s="44">
        <v>56309.17</v>
      </c>
      <c r="W199" s="43">
        <v>55977.77</v>
      </c>
      <c r="X199" s="44">
        <v>56309.17</v>
      </c>
      <c r="Y199" s="43">
        <v>53894.35</v>
      </c>
      <c r="Z199" s="44">
        <v>56309.17</v>
      </c>
      <c r="AA199" s="43">
        <v>55403.88</v>
      </c>
      <c r="AB199" s="44">
        <v>675710.04</v>
      </c>
      <c r="AC199" s="43">
        <v>670830.09</v>
      </c>
    </row>
    <row r="200" spans="1:29" ht="12.75">
      <c r="A200" s="862" t="s">
        <v>37</v>
      </c>
      <c r="B200" s="601">
        <v>56309.17</v>
      </c>
      <c r="C200" s="602">
        <v>58560.28</v>
      </c>
      <c r="D200" s="601">
        <v>56309.17</v>
      </c>
      <c r="E200" s="602">
        <v>52633.98</v>
      </c>
      <c r="F200" s="601">
        <v>56309.17</v>
      </c>
      <c r="G200" s="602">
        <v>57986.39</v>
      </c>
      <c r="H200" s="601">
        <v>56309.17</v>
      </c>
      <c r="I200" s="602">
        <v>55838.17</v>
      </c>
      <c r="J200" s="601">
        <v>56309.17</v>
      </c>
      <c r="K200" s="602">
        <v>57412.5</v>
      </c>
      <c r="L200" s="601">
        <v>56309.17</v>
      </c>
      <c r="M200" s="602">
        <v>55282.79</v>
      </c>
      <c r="N200" s="603">
        <v>337855.01999999996</v>
      </c>
      <c r="O200" s="94">
        <v>337714.11</v>
      </c>
      <c r="P200" s="601">
        <v>56309.17</v>
      </c>
      <c r="Q200" s="602">
        <v>56838.6</v>
      </c>
      <c r="R200" s="601">
        <v>56309.17</v>
      </c>
      <c r="S200" s="602">
        <v>56551.66</v>
      </c>
      <c r="T200" s="601">
        <v>56309.17</v>
      </c>
      <c r="U200" s="602">
        <v>54449.72</v>
      </c>
      <c r="V200" s="601">
        <v>56309.17</v>
      </c>
      <c r="W200" s="602">
        <v>55977.77</v>
      </c>
      <c r="X200" s="601">
        <v>56309.17</v>
      </c>
      <c r="Y200" s="602">
        <v>53894.35</v>
      </c>
      <c r="Z200" s="601">
        <v>56309.17</v>
      </c>
      <c r="AA200" s="602">
        <v>55403.88</v>
      </c>
      <c r="AB200" s="603">
        <v>675710.04</v>
      </c>
      <c r="AC200" s="94">
        <v>670830.09</v>
      </c>
    </row>
    <row r="201" spans="1:29" ht="12.75">
      <c r="A201" s="862" t="s">
        <v>8</v>
      </c>
      <c r="B201" s="601"/>
      <c r="C201" s="602"/>
      <c r="D201" s="601"/>
      <c r="E201" s="602"/>
      <c r="F201" s="601"/>
      <c r="G201" s="602"/>
      <c r="H201" s="601"/>
      <c r="I201" s="602"/>
      <c r="J201" s="601"/>
      <c r="K201" s="602"/>
      <c r="L201" s="601"/>
      <c r="M201" s="602"/>
      <c r="N201" s="603">
        <v>0</v>
      </c>
      <c r="O201" s="94">
        <v>0</v>
      </c>
      <c r="P201" s="601"/>
      <c r="Q201" s="602"/>
      <c r="R201" s="601"/>
      <c r="S201" s="602"/>
      <c r="T201" s="601"/>
      <c r="U201" s="602"/>
      <c r="V201" s="601"/>
      <c r="W201" s="602"/>
      <c r="X201" s="601"/>
      <c r="Y201" s="602"/>
      <c r="Z201" s="601"/>
      <c r="AA201" s="602"/>
      <c r="AB201" s="603">
        <v>0</v>
      </c>
      <c r="AC201" s="94">
        <v>0</v>
      </c>
    </row>
    <row r="202" spans="1:29" ht="12.75">
      <c r="A202" s="862" t="s">
        <v>11</v>
      </c>
      <c r="B202" s="601"/>
      <c r="C202" s="602"/>
      <c r="D202" s="601"/>
      <c r="E202" s="602"/>
      <c r="F202" s="601"/>
      <c r="G202" s="602"/>
      <c r="H202" s="601"/>
      <c r="I202" s="602"/>
      <c r="J202" s="601"/>
      <c r="K202" s="602"/>
      <c r="L202" s="601"/>
      <c r="M202" s="602"/>
      <c r="N202" s="603">
        <v>0</v>
      </c>
      <c r="O202" s="94">
        <v>0</v>
      </c>
      <c r="P202" s="601"/>
      <c r="Q202" s="602"/>
      <c r="R202" s="601"/>
      <c r="S202" s="602"/>
      <c r="T202" s="601"/>
      <c r="U202" s="602"/>
      <c r="V202" s="601"/>
      <c r="W202" s="602"/>
      <c r="X202" s="601"/>
      <c r="Y202" s="602"/>
      <c r="Z202" s="601"/>
      <c r="AA202" s="602"/>
      <c r="AB202" s="603">
        <v>0</v>
      </c>
      <c r="AC202" s="94">
        <v>0</v>
      </c>
    </row>
    <row r="203" spans="1:29" ht="12.75">
      <c r="A203" s="141" t="s">
        <v>487</v>
      </c>
      <c r="B203" s="44">
        <v>9836</v>
      </c>
      <c r="C203" s="43">
        <v>0</v>
      </c>
      <c r="D203" s="44">
        <v>9836</v>
      </c>
      <c r="E203" s="43">
        <v>0</v>
      </c>
      <c r="F203" s="44">
        <v>9836</v>
      </c>
      <c r="G203" s="43">
        <v>0</v>
      </c>
      <c r="H203" s="44">
        <v>9836</v>
      </c>
      <c r="I203" s="43">
        <v>0</v>
      </c>
      <c r="J203" s="44">
        <v>9836</v>
      </c>
      <c r="K203" s="43">
        <v>0</v>
      </c>
      <c r="L203" s="44">
        <v>9836</v>
      </c>
      <c r="M203" s="43">
        <v>0</v>
      </c>
      <c r="N203" s="44">
        <v>59016</v>
      </c>
      <c r="O203" s="43">
        <v>0</v>
      </c>
      <c r="P203" s="44">
        <v>9836</v>
      </c>
      <c r="Q203" s="43">
        <v>0</v>
      </c>
      <c r="R203" s="44">
        <v>9836</v>
      </c>
      <c r="S203" s="43">
        <v>0</v>
      </c>
      <c r="T203" s="44">
        <v>9836</v>
      </c>
      <c r="U203" s="43">
        <v>0</v>
      </c>
      <c r="V203" s="44">
        <v>9836</v>
      </c>
      <c r="W203" s="43">
        <v>0</v>
      </c>
      <c r="X203" s="44">
        <v>9836</v>
      </c>
      <c r="Y203" s="43">
        <v>0</v>
      </c>
      <c r="Z203" s="44">
        <v>9836</v>
      </c>
      <c r="AA203" s="43">
        <v>0</v>
      </c>
      <c r="AB203" s="44">
        <v>118032</v>
      </c>
      <c r="AC203" s="43">
        <v>0</v>
      </c>
    </row>
    <row r="204" spans="1:29" s="1" customFormat="1" ht="12.75" thickBot="1">
      <c r="A204" s="436" t="s">
        <v>6</v>
      </c>
      <c r="B204" s="900">
        <v>9836</v>
      </c>
      <c r="C204" s="901"/>
      <c r="D204" s="900">
        <v>9836</v>
      </c>
      <c r="E204" s="901"/>
      <c r="F204" s="900">
        <v>9836</v>
      </c>
      <c r="G204" s="901"/>
      <c r="H204" s="900">
        <v>9836</v>
      </c>
      <c r="I204" s="901"/>
      <c r="J204" s="900">
        <v>9836</v>
      </c>
      <c r="K204" s="901"/>
      <c r="L204" s="900">
        <v>9836</v>
      </c>
      <c r="M204" s="901"/>
      <c r="N204" s="902">
        <v>59016</v>
      </c>
      <c r="O204" s="903">
        <v>0</v>
      </c>
      <c r="P204" s="900">
        <v>9836</v>
      </c>
      <c r="Q204" s="901"/>
      <c r="R204" s="900">
        <v>9836</v>
      </c>
      <c r="S204" s="901"/>
      <c r="T204" s="900">
        <v>9836</v>
      </c>
      <c r="U204" s="901"/>
      <c r="V204" s="900">
        <v>9836</v>
      </c>
      <c r="W204" s="901"/>
      <c r="X204" s="900">
        <v>9836</v>
      </c>
      <c r="Y204" s="901"/>
      <c r="Z204" s="900">
        <v>9836</v>
      </c>
      <c r="AA204" s="901"/>
      <c r="AB204" s="902">
        <v>118032</v>
      </c>
      <c r="AC204" s="903">
        <v>0</v>
      </c>
    </row>
    <row r="205" spans="1:29" s="1" customFormat="1" ht="12.75" thickBot="1">
      <c r="A205" s="908" t="s">
        <v>488</v>
      </c>
      <c r="B205" s="909">
        <v>1688289.76</v>
      </c>
      <c r="C205" s="910">
        <v>168586.09</v>
      </c>
      <c r="D205" s="909">
        <v>1791637.8999999997</v>
      </c>
      <c r="E205" s="910">
        <v>146272.18</v>
      </c>
      <c r="F205" s="909">
        <v>1814454.4300000002</v>
      </c>
      <c r="G205" s="910">
        <v>138537.73</v>
      </c>
      <c r="H205" s="909">
        <v>1835736.9000000001</v>
      </c>
      <c r="I205" s="910">
        <v>120673.68</v>
      </c>
      <c r="J205" s="909">
        <v>1856436.67</v>
      </c>
      <c r="K205" s="910">
        <v>107479.44</v>
      </c>
      <c r="L205" s="909">
        <v>1875611.3100000003</v>
      </c>
      <c r="M205" s="910">
        <v>89110.76</v>
      </c>
      <c r="N205" s="909">
        <v>10862166.969999999</v>
      </c>
      <c r="O205" s="910">
        <v>770659.88</v>
      </c>
      <c r="P205" s="909">
        <v>3653986.76</v>
      </c>
      <c r="Q205" s="910">
        <v>485469.2699999999</v>
      </c>
      <c r="R205" s="909">
        <v>716358.2899999999</v>
      </c>
      <c r="S205" s="910">
        <v>82453</v>
      </c>
      <c r="T205" s="909">
        <v>317881.88999999996</v>
      </c>
      <c r="U205" s="910">
        <v>71483.65</v>
      </c>
      <c r="V205" s="909">
        <v>321096.11</v>
      </c>
      <c r="W205" s="910">
        <v>73371.17</v>
      </c>
      <c r="X205" s="909">
        <v>324352.13999999996</v>
      </c>
      <c r="Y205" s="910">
        <v>70517.19</v>
      </c>
      <c r="Z205" s="909">
        <v>326974.89999999997</v>
      </c>
      <c r="AA205" s="910">
        <v>72312.23999999999</v>
      </c>
      <c r="AB205" s="909">
        <v>16522817.06</v>
      </c>
      <c r="AC205" s="910">
        <v>1626266.3999999997</v>
      </c>
    </row>
    <row r="206" spans="1:29" s="1" customFormat="1" ht="12.75" thickBot="1">
      <c r="A206" s="908" t="s">
        <v>494</v>
      </c>
      <c r="B206" s="909">
        <v>2599178.91</v>
      </c>
      <c r="C206" s="910">
        <v>317123.31</v>
      </c>
      <c r="D206" s="909">
        <v>2834788.9999999995</v>
      </c>
      <c r="E206" s="910">
        <v>298314.95999999996</v>
      </c>
      <c r="F206" s="909">
        <v>2877492.09</v>
      </c>
      <c r="G206" s="910">
        <v>308274.25</v>
      </c>
      <c r="H206" s="909">
        <v>2903578.75</v>
      </c>
      <c r="I206" s="910">
        <v>283921.93</v>
      </c>
      <c r="J206" s="909">
        <v>2932153.34</v>
      </c>
      <c r="K206" s="910">
        <v>275585.81</v>
      </c>
      <c r="L206" s="909">
        <v>2960669.95</v>
      </c>
      <c r="M206" s="910">
        <v>251423.7</v>
      </c>
      <c r="N206" s="909">
        <v>17107862.04</v>
      </c>
      <c r="O206" s="910">
        <v>1734643.96</v>
      </c>
      <c r="P206" s="909">
        <v>4743049.84</v>
      </c>
      <c r="Q206" s="910">
        <v>651961.6699999999</v>
      </c>
      <c r="R206" s="909">
        <v>1827175.4299999997</v>
      </c>
      <c r="S206" s="910">
        <v>250384.26999999996</v>
      </c>
      <c r="T206" s="909">
        <v>1441912.4099999997</v>
      </c>
      <c r="U206" s="910">
        <v>234083.07</v>
      </c>
      <c r="V206" s="909">
        <v>1453934.73</v>
      </c>
      <c r="W206" s="910">
        <v>240782.96000000002</v>
      </c>
      <c r="X206" s="909">
        <v>1460661.3099999998</v>
      </c>
      <c r="Y206" s="910">
        <v>231157.01</v>
      </c>
      <c r="Z206" s="909">
        <v>1468221.7100000002</v>
      </c>
      <c r="AA206" s="910">
        <v>237089.40000000002</v>
      </c>
      <c r="AB206" s="909">
        <v>29502817.47</v>
      </c>
      <c r="AC206" s="910">
        <v>3580102.34</v>
      </c>
    </row>
    <row r="207" spans="1:29" ht="13.5" thickBot="1">
      <c r="A207" s="52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1"/>
      <c r="AC207" s="52"/>
    </row>
    <row r="208" spans="1:29" ht="12.75">
      <c r="A208" s="933" t="s">
        <v>253</v>
      </c>
      <c r="B208" s="934">
        <v>688304.07</v>
      </c>
      <c r="C208" s="935">
        <v>304418.44</v>
      </c>
      <c r="D208" s="934">
        <v>619474.45</v>
      </c>
      <c r="E208" s="935">
        <v>295763.87</v>
      </c>
      <c r="F208" s="934">
        <v>626300.4099999999</v>
      </c>
      <c r="G208" s="935">
        <v>296934.6</v>
      </c>
      <c r="H208" s="934">
        <v>635055.09</v>
      </c>
      <c r="I208" s="935">
        <v>290849.79000000004</v>
      </c>
      <c r="J208" s="934">
        <v>740274.81</v>
      </c>
      <c r="K208" s="935">
        <v>343333.81</v>
      </c>
      <c r="L208" s="934">
        <v>749691.36</v>
      </c>
      <c r="M208" s="935">
        <v>322677.19</v>
      </c>
      <c r="N208" s="934">
        <v>4059100.19</v>
      </c>
      <c r="O208" s="935">
        <v>1853977.7000000002</v>
      </c>
      <c r="P208" s="934">
        <v>761079.7799999999</v>
      </c>
      <c r="Q208" s="935">
        <v>292054.44</v>
      </c>
      <c r="R208" s="934">
        <v>769990.33</v>
      </c>
      <c r="S208" s="935">
        <v>286459.51</v>
      </c>
      <c r="T208" s="934">
        <v>621624.84</v>
      </c>
      <c r="U208" s="935">
        <v>280913.66000000003</v>
      </c>
      <c r="V208" s="934">
        <v>628996.96</v>
      </c>
      <c r="W208" s="935">
        <v>260290.59999999998</v>
      </c>
      <c r="X208" s="934">
        <v>635183.12</v>
      </c>
      <c r="Y208" s="935">
        <v>260511.89999999997</v>
      </c>
      <c r="Z208" s="934">
        <v>642296.48</v>
      </c>
      <c r="AA208" s="935">
        <v>254242.34000000003</v>
      </c>
      <c r="AB208" s="934">
        <v>8118271.699999999</v>
      </c>
      <c r="AC208" s="935">
        <v>3488450.1500000004</v>
      </c>
    </row>
    <row r="209" spans="1:29" ht="12.75">
      <c r="A209" s="738" t="s">
        <v>481</v>
      </c>
      <c r="B209" s="936">
        <v>625987.4099999999</v>
      </c>
      <c r="C209" s="937">
        <v>274753.15</v>
      </c>
      <c r="D209" s="936">
        <v>557157.7899999999</v>
      </c>
      <c r="E209" s="937">
        <v>266601.38</v>
      </c>
      <c r="F209" s="936">
        <v>560950.22</v>
      </c>
      <c r="G209" s="937">
        <v>269390.48</v>
      </c>
      <c r="H209" s="936">
        <v>569705.1</v>
      </c>
      <c r="I209" s="937">
        <v>260294.05000000002</v>
      </c>
      <c r="J209" s="936">
        <v>578469.53</v>
      </c>
      <c r="K209" s="937">
        <v>251365.74000000002</v>
      </c>
      <c r="L209" s="936">
        <v>587886.38</v>
      </c>
      <c r="M209" s="937">
        <v>241008.25</v>
      </c>
      <c r="N209" s="936">
        <v>3480156.4299999997</v>
      </c>
      <c r="O209" s="937">
        <v>1563413.05</v>
      </c>
      <c r="P209" s="936">
        <v>599274.7999999999</v>
      </c>
      <c r="Q209" s="937">
        <v>225976.85</v>
      </c>
      <c r="R209" s="936">
        <v>608185.35</v>
      </c>
      <c r="S209" s="937">
        <v>216925.50000000003</v>
      </c>
      <c r="T209" s="936">
        <v>459819.86</v>
      </c>
      <c r="U209" s="937">
        <v>205816</v>
      </c>
      <c r="V209" s="936">
        <v>467191.98</v>
      </c>
      <c r="W209" s="937">
        <v>197750.56</v>
      </c>
      <c r="X209" s="936">
        <v>473378.14</v>
      </c>
      <c r="Y209" s="937">
        <v>192576.65</v>
      </c>
      <c r="Z209" s="936">
        <v>480491.5</v>
      </c>
      <c r="AA209" s="937">
        <v>185463.28000000003</v>
      </c>
      <c r="AB209" s="936">
        <v>6568498.06</v>
      </c>
      <c r="AC209" s="937">
        <v>2787921.8900000006</v>
      </c>
    </row>
    <row r="210" spans="1:29" ht="12.75">
      <c r="A210" s="932" t="s">
        <v>250</v>
      </c>
      <c r="B210" s="1007">
        <v>123359.42</v>
      </c>
      <c r="C210" s="1008">
        <v>93851.63</v>
      </c>
      <c r="D210" s="1007">
        <v>125209.81</v>
      </c>
      <c r="E210" s="1008">
        <v>92001.24</v>
      </c>
      <c r="F210" s="1007">
        <v>127087.96</v>
      </c>
      <c r="G210" s="1008">
        <v>90123.09</v>
      </c>
      <c r="H210" s="1007">
        <v>128994.27</v>
      </c>
      <c r="I210" s="1008">
        <v>88216.77</v>
      </c>
      <c r="J210" s="1007">
        <v>130929.19</v>
      </c>
      <c r="K210" s="1008">
        <v>86281.86</v>
      </c>
      <c r="L210" s="1007">
        <v>132893.13</v>
      </c>
      <c r="M210" s="1008">
        <v>84317.92</v>
      </c>
      <c r="N210" s="83">
        <v>768473.78</v>
      </c>
      <c r="O210" s="84">
        <v>534792.51</v>
      </c>
      <c r="P210" s="1007">
        <v>134886.52</v>
      </c>
      <c r="Q210" s="1008">
        <v>82324.53</v>
      </c>
      <c r="R210" s="1007">
        <v>136909.82</v>
      </c>
      <c r="S210" s="1008">
        <v>80301.23</v>
      </c>
      <c r="T210" s="1007">
        <v>138963.47</v>
      </c>
      <c r="U210" s="1008">
        <v>78247.58</v>
      </c>
      <c r="V210" s="1007">
        <v>141047.92</v>
      </c>
      <c r="W210" s="1008">
        <v>76163.13</v>
      </c>
      <c r="X210" s="1007">
        <v>143163.64</v>
      </c>
      <c r="Y210" s="1008">
        <v>74047.41</v>
      </c>
      <c r="Z210" s="1007">
        <v>145311.09</v>
      </c>
      <c r="AA210" s="1008">
        <v>71899.96</v>
      </c>
      <c r="AB210" s="83">
        <v>1608756.24</v>
      </c>
      <c r="AC210" s="84">
        <v>997776.35</v>
      </c>
    </row>
    <row r="211" spans="1:29" ht="12.75">
      <c r="A211" s="932" t="s">
        <v>93</v>
      </c>
      <c r="B211" s="77">
        <v>76585.85</v>
      </c>
      <c r="C211" s="78">
        <v>755.38</v>
      </c>
      <c r="D211" s="77"/>
      <c r="E211" s="78"/>
      <c r="F211" s="77"/>
      <c r="G211" s="78"/>
      <c r="H211" s="77"/>
      <c r="I211" s="78"/>
      <c r="J211" s="77"/>
      <c r="K211" s="78"/>
      <c r="L211" s="77"/>
      <c r="M211" s="78"/>
      <c r="N211" s="83">
        <v>76585.85</v>
      </c>
      <c r="O211" s="84">
        <v>755.38</v>
      </c>
      <c r="P211" s="77"/>
      <c r="Q211" s="78"/>
      <c r="R211" s="77"/>
      <c r="S211" s="78"/>
      <c r="T211" s="77"/>
      <c r="U211" s="78"/>
      <c r="V211" s="77"/>
      <c r="W211" s="78"/>
      <c r="X211" s="77"/>
      <c r="Y211" s="78"/>
      <c r="Z211" s="77"/>
      <c r="AA211" s="78"/>
      <c r="AB211" s="83">
        <v>76585.85</v>
      </c>
      <c r="AC211" s="84">
        <v>755.38</v>
      </c>
    </row>
    <row r="212" spans="1:29" ht="12.75">
      <c r="A212" s="46" t="s">
        <v>229</v>
      </c>
      <c r="B212" s="77">
        <v>189913.55</v>
      </c>
      <c r="C212" s="78">
        <v>106086.04</v>
      </c>
      <c r="D212" s="77">
        <v>192336.92</v>
      </c>
      <c r="E212" s="78">
        <v>103662.66</v>
      </c>
      <c r="F212" s="77">
        <v>194791.22</v>
      </c>
      <c r="G212" s="78">
        <v>101208.36</v>
      </c>
      <c r="H212" s="77">
        <v>197276.84</v>
      </c>
      <c r="I212" s="78">
        <v>98722.75</v>
      </c>
      <c r="J212" s="77">
        <v>199794.17</v>
      </c>
      <c r="K212" s="78">
        <v>96205.41</v>
      </c>
      <c r="L212" s="77">
        <v>202343.63</v>
      </c>
      <c r="M212" s="78">
        <v>93655.95</v>
      </c>
      <c r="N212" s="61">
        <v>1176456.33</v>
      </c>
      <c r="O212" s="60">
        <v>599541.1699999999</v>
      </c>
      <c r="P212" s="77">
        <v>204925.62</v>
      </c>
      <c r="Q212" s="78">
        <v>91073.97</v>
      </c>
      <c r="R212" s="77">
        <v>207540.56</v>
      </c>
      <c r="S212" s="78">
        <v>88459.03</v>
      </c>
      <c r="T212" s="77">
        <v>210188.86</v>
      </c>
      <c r="U212" s="78">
        <v>85810.73</v>
      </c>
      <c r="V212" s="77">
        <v>212870.96</v>
      </c>
      <c r="W212" s="78">
        <v>83128.63</v>
      </c>
      <c r="X212" s="77">
        <v>215587.28</v>
      </c>
      <c r="Y212" s="78">
        <v>80412.31</v>
      </c>
      <c r="Z212" s="77">
        <v>218338.26</v>
      </c>
      <c r="AA212" s="78">
        <v>77661.32</v>
      </c>
      <c r="AB212" s="61">
        <v>2445907.87</v>
      </c>
      <c r="AC212" s="60">
        <v>1106087.16</v>
      </c>
    </row>
    <row r="213" spans="1:29" ht="12.75">
      <c r="A213" s="46" t="s">
        <v>4</v>
      </c>
      <c r="B213" s="77">
        <v>142300.39</v>
      </c>
      <c r="C213" s="78">
        <v>15906.26</v>
      </c>
      <c r="D213" s="77">
        <v>144197.73</v>
      </c>
      <c r="E213" s="78">
        <v>14008.92</v>
      </c>
      <c r="F213" s="77">
        <v>146120.37</v>
      </c>
      <c r="G213" s="78">
        <v>12086.28</v>
      </c>
      <c r="H213" s="77">
        <v>148068.64</v>
      </c>
      <c r="I213" s="78">
        <v>10138.01</v>
      </c>
      <c r="J213" s="77">
        <v>150042.89</v>
      </c>
      <c r="K213" s="78">
        <v>8163.76</v>
      </c>
      <c r="L213" s="77">
        <v>152043.46</v>
      </c>
      <c r="M213" s="78">
        <v>6163.19</v>
      </c>
      <c r="N213" s="61">
        <v>882773.48</v>
      </c>
      <c r="O213" s="60">
        <v>66466.42</v>
      </c>
      <c r="P213" s="77">
        <v>154070.71</v>
      </c>
      <c r="Q213" s="78">
        <v>4135.94</v>
      </c>
      <c r="R213" s="77">
        <v>156124.98</v>
      </c>
      <c r="S213" s="78">
        <v>2081.67</v>
      </c>
      <c r="T213" s="77"/>
      <c r="U213" s="78"/>
      <c r="V213" s="77"/>
      <c r="W213" s="78"/>
      <c r="X213" s="77"/>
      <c r="Y213" s="78"/>
      <c r="Z213" s="77"/>
      <c r="AA213" s="78"/>
      <c r="AB213" s="61">
        <v>1192969.17</v>
      </c>
      <c r="AC213" s="60">
        <v>72684.03</v>
      </c>
    </row>
    <row r="214" spans="1:29" ht="12.75">
      <c r="A214" s="938" t="s">
        <v>10</v>
      </c>
      <c r="B214" s="1009">
        <v>93828.2</v>
      </c>
      <c r="C214" s="1010">
        <v>58153.84</v>
      </c>
      <c r="D214" s="1009">
        <v>95413.33</v>
      </c>
      <c r="E214" s="1010">
        <v>56928.56</v>
      </c>
      <c r="F214" s="1009">
        <v>92950.67</v>
      </c>
      <c r="G214" s="1010">
        <v>65972.75</v>
      </c>
      <c r="H214" s="1009">
        <v>95365.35</v>
      </c>
      <c r="I214" s="1010">
        <v>63216.52</v>
      </c>
      <c r="J214" s="1009">
        <v>97703.28</v>
      </c>
      <c r="K214" s="1010">
        <v>60714.71</v>
      </c>
      <c r="L214" s="1009">
        <v>100606.16</v>
      </c>
      <c r="M214" s="1010">
        <v>56871.19</v>
      </c>
      <c r="N214" s="941">
        <v>575866.9900000001</v>
      </c>
      <c r="O214" s="942">
        <v>361857.57</v>
      </c>
      <c r="P214" s="1009">
        <v>105391.95</v>
      </c>
      <c r="Q214" s="1010">
        <v>48442.41</v>
      </c>
      <c r="R214" s="1009">
        <v>107609.99</v>
      </c>
      <c r="S214" s="1010">
        <v>46083.57</v>
      </c>
      <c r="T214" s="1009">
        <v>110667.53</v>
      </c>
      <c r="U214" s="1010">
        <v>41757.69</v>
      </c>
      <c r="V214" s="1009">
        <v>113273.1</v>
      </c>
      <c r="W214" s="1010">
        <v>38458.8</v>
      </c>
      <c r="X214" s="1009">
        <v>114627.22</v>
      </c>
      <c r="Y214" s="1010">
        <v>38116.93</v>
      </c>
      <c r="Z214" s="1009">
        <v>116842.15</v>
      </c>
      <c r="AA214" s="1010">
        <v>35902</v>
      </c>
      <c r="AB214" s="941">
        <v>1244278.93</v>
      </c>
      <c r="AC214" s="942">
        <v>610618.9700000001</v>
      </c>
    </row>
    <row r="215" spans="1:29" ht="12.75">
      <c r="A215" s="738" t="s">
        <v>493</v>
      </c>
      <c r="B215" s="936">
        <v>62316.66</v>
      </c>
      <c r="C215" s="937">
        <v>29665.29</v>
      </c>
      <c r="D215" s="936">
        <v>62316.66</v>
      </c>
      <c r="E215" s="937">
        <v>29162.49</v>
      </c>
      <c r="F215" s="936">
        <v>65350.19</v>
      </c>
      <c r="G215" s="937">
        <v>27544.12</v>
      </c>
      <c r="H215" s="936">
        <v>65349.990000000005</v>
      </c>
      <c r="I215" s="937">
        <v>30555.739999999998</v>
      </c>
      <c r="J215" s="936">
        <v>161805.28</v>
      </c>
      <c r="K215" s="937">
        <v>91968.06999999999</v>
      </c>
      <c r="L215" s="936">
        <v>161804.98</v>
      </c>
      <c r="M215" s="937">
        <v>81668.93999999999</v>
      </c>
      <c r="N215" s="936">
        <v>578943.76</v>
      </c>
      <c r="O215" s="937">
        <v>290564.64999999997</v>
      </c>
      <c r="P215" s="936">
        <v>161804.98</v>
      </c>
      <c r="Q215" s="937">
        <v>66077.59</v>
      </c>
      <c r="R215" s="936">
        <v>161804.98</v>
      </c>
      <c r="S215" s="937">
        <v>69534.01</v>
      </c>
      <c r="T215" s="936">
        <v>161804.98</v>
      </c>
      <c r="U215" s="937">
        <v>75097.66</v>
      </c>
      <c r="V215" s="936">
        <v>161804.98</v>
      </c>
      <c r="W215" s="937">
        <v>62540.03999999999</v>
      </c>
      <c r="X215" s="936">
        <v>161804.98</v>
      </c>
      <c r="Y215" s="937">
        <v>67935.24999999999</v>
      </c>
      <c r="Z215" s="936">
        <v>161804.98</v>
      </c>
      <c r="AA215" s="937">
        <v>68779.06</v>
      </c>
      <c r="AB215" s="936">
        <v>1549773.6400000001</v>
      </c>
      <c r="AC215" s="937">
        <v>700528.26</v>
      </c>
    </row>
    <row r="216" spans="1:29" ht="12.75">
      <c r="A216" s="945" t="s">
        <v>1</v>
      </c>
      <c r="B216" s="77"/>
      <c r="C216" s="78"/>
      <c r="D216" s="77"/>
      <c r="E216" s="78"/>
      <c r="F216" s="77"/>
      <c r="G216" s="78"/>
      <c r="H216" s="77"/>
      <c r="I216" s="78"/>
      <c r="J216" s="77"/>
      <c r="K216" s="78"/>
      <c r="L216" s="77"/>
      <c r="M216" s="78"/>
      <c r="N216" s="83">
        <v>0</v>
      </c>
      <c r="O216" s="84">
        <v>0</v>
      </c>
      <c r="P216" s="77"/>
      <c r="Q216" s="78"/>
      <c r="R216" s="77"/>
      <c r="S216" s="78"/>
      <c r="T216" s="77"/>
      <c r="U216" s="78"/>
      <c r="V216" s="77"/>
      <c r="W216" s="78"/>
      <c r="X216" s="77"/>
      <c r="Y216" s="78"/>
      <c r="Z216" s="77"/>
      <c r="AA216" s="78"/>
      <c r="AB216" s="83">
        <v>0</v>
      </c>
      <c r="AC216" s="84">
        <v>0</v>
      </c>
    </row>
    <row r="217" spans="1:29" ht="12.75">
      <c r="A217" s="862" t="s">
        <v>15</v>
      </c>
      <c r="B217" s="601"/>
      <c r="C217" s="602"/>
      <c r="D217" s="601"/>
      <c r="E217" s="602"/>
      <c r="F217" s="601"/>
      <c r="G217" s="602"/>
      <c r="H217" s="601"/>
      <c r="I217" s="602"/>
      <c r="J217" s="601"/>
      <c r="K217" s="602"/>
      <c r="L217" s="601"/>
      <c r="M217" s="602"/>
      <c r="N217" s="603">
        <v>0</v>
      </c>
      <c r="O217" s="94">
        <v>0</v>
      </c>
      <c r="P217" s="601"/>
      <c r="Q217" s="602"/>
      <c r="R217" s="601"/>
      <c r="S217" s="602"/>
      <c r="T217" s="601"/>
      <c r="U217" s="602"/>
      <c r="V217" s="601"/>
      <c r="W217" s="602"/>
      <c r="X217" s="601"/>
      <c r="Y217" s="602"/>
      <c r="Z217" s="601"/>
      <c r="AA217" s="602"/>
      <c r="AB217" s="603">
        <v>0</v>
      </c>
      <c r="AC217" s="94">
        <v>0</v>
      </c>
    </row>
    <row r="218" spans="1:29" ht="12.75">
      <c r="A218" s="956" t="s">
        <v>13</v>
      </c>
      <c r="B218" s="1024" t="s">
        <v>514</v>
      </c>
      <c r="C218" s="1013" t="s">
        <v>514</v>
      </c>
      <c r="D218" s="1003" t="s">
        <v>514</v>
      </c>
      <c r="E218" s="1004" t="s">
        <v>514</v>
      </c>
      <c r="F218" s="1003" t="s">
        <v>514</v>
      </c>
      <c r="G218" s="1004" t="s">
        <v>514</v>
      </c>
      <c r="H218" s="1003" t="s">
        <v>514</v>
      </c>
      <c r="I218" s="1004" t="s">
        <v>514</v>
      </c>
      <c r="J218" s="1003">
        <v>96455.29</v>
      </c>
      <c r="K218" s="1004">
        <v>64770.19</v>
      </c>
      <c r="L218" s="1003">
        <v>96454.99</v>
      </c>
      <c r="M218" s="1004">
        <v>50360.07</v>
      </c>
      <c r="N218" s="1005">
        <v>192910.28</v>
      </c>
      <c r="O218" s="1006">
        <v>115130.26000000001</v>
      </c>
      <c r="P218" s="1003">
        <v>96454.99</v>
      </c>
      <c r="Q218" s="1004">
        <v>40770.07</v>
      </c>
      <c r="R218" s="1003">
        <v>96454.99</v>
      </c>
      <c r="S218" s="1004">
        <v>42929.07</v>
      </c>
      <c r="T218" s="1003">
        <v>96454.99</v>
      </c>
      <c r="U218" s="1004">
        <v>46393.53</v>
      </c>
      <c r="V218" s="1003">
        <v>96454.99</v>
      </c>
      <c r="W218" s="1004">
        <v>38661.27</v>
      </c>
      <c r="X218" s="1003">
        <v>96454.99</v>
      </c>
      <c r="Y218" s="1004">
        <v>42025.299999999996</v>
      </c>
      <c r="Z218" s="1003">
        <v>96454.99</v>
      </c>
      <c r="AA218" s="1004">
        <v>42577.6</v>
      </c>
      <c r="AB218" s="1005">
        <v>771640.22</v>
      </c>
      <c r="AC218" s="1006">
        <v>368487.1</v>
      </c>
    </row>
    <row r="219" spans="1:29" ht="12.75">
      <c r="A219" s="957" t="s">
        <v>3</v>
      </c>
      <c r="B219" s="77">
        <v>62316.66</v>
      </c>
      <c r="C219" s="78">
        <v>29665.29</v>
      </c>
      <c r="D219" s="1007">
        <v>62316.66</v>
      </c>
      <c r="E219" s="1008">
        <v>29162.49</v>
      </c>
      <c r="F219" s="1007">
        <v>62316.66</v>
      </c>
      <c r="G219" s="1008">
        <v>25886.17</v>
      </c>
      <c r="H219" s="1007">
        <v>62316.66</v>
      </c>
      <c r="I219" s="1008">
        <v>29065.17</v>
      </c>
      <c r="J219" s="1007">
        <v>62316.66</v>
      </c>
      <c r="K219" s="1008">
        <v>25869.95</v>
      </c>
      <c r="L219" s="1007">
        <v>62316.66</v>
      </c>
      <c r="M219" s="1008">
        <v>29778.83</v>
      </c>
      <c r="N219" s="1011">
        <v>373899.9600000001</v>
      </c>
      <c r="O219" s="1012">
        <v>169427.90000000002</v>
      </c>
      <c r="P219" s="1007">
        <v>62316.66</v>
      </c>
      <c r="Q219" s="1008">
        <v>24069.59</v>
      </c>
      <c r="R219" s="1007">
        <v>62316.66</v>
      </c>
      <c r="S219" s="1008">
        <v>25302.27</v>
      </c>
      <c r="T219" s="1007">
        <v>62316.66</v>
      </c>
      <c r="U219" s="1008">
        <v>27297.25</v>
      </c>
      <c r="V219" s="1007">
        <v>62316.66</v>
      </c>
      <c r="W219" s="1008">
        <v>22707.17</v>
      </c>
      <c r="X219" s="1007">
        <v>62316.66</v>
      </c>
      <c r="Y219" s="1008">
        <v>24637.28</v>
      </c>
      <c r="Z219" s="1007">
        <v>62316.66</v>
      </c>
      <c r="AA219" s="1008">
        <v>24913.01</v>
      </c>
      <c r="AB219" s="1011">
        <v>747799.9200000003</v>
      </c>
      <c r="AC219" s="1012">
        <v>318354.47</v>
      </c>
    </row>
    <row r="220" spans="1:29" ht="13.5" thickBot="1">
      <c r="A220" s="955" t="s">
        <v>3</v>
      </c>
      <c r="B220" s="77">
        <v>0</v>
      </c>
      <c r="C220" s="1013">
        <v>0</v>
      </c>
      <c r="D220" s="77">
        <v>0</v>
      </c>
      <c r="E220" s="1013">
        <v>0</v>
      </c>
      <c r="F220" s="77">
        <v>3033.5299999999997</v>
      </c>
      <c r="G220" s="1013">
        <v>1657.95</v>
      </c>
      <c r="H220" s="77">
        <v>3033.33</v>
      </c>
      <c r="I220" s="1013">
        <v>1490.57</v>
      </c>
      <c r="J220" s="77">
        <v>3033.33</v>
      </c>
      <c r="K220" s="1013">
        <v>1327.93</v>
      </c>
      <c r="L220" s="77">
        <v>3033.33</v>
      </c>
      <c r="M220" s="1013">
        <v>1530.04</v>
      </c>
      <c r="N220" s="1014">
        <v>12133.519999999999</v>
      </c>
      <c r="O220" s="1015">
        <v>6006.49</v>
      </c>
      <c r="P220" s="77">
        <v>3033.33</v>
      </c>
      <c r="Q220" s="1013">
        <v>1237.93</v>
      </c>
      <c r="R220" s="77">
        <v>3033.33</v>
      </c>
      <c r="S220" s="1013">
        <v>1302.67</v>
      </c>
      <c r="T220" s="77">
        <v>3033.33</v>
      </c>
      <c r="U220" s="1013">
        <v>1406.88</v>
      </c>
      <c r="V220" s="77">
        <v>3033.33</v>
      </c>
      <c r="W220" s="1013">
        <v>1171.6</v>
      </c>
      <c r="X220" s="77">
        <v>3033.33</v>
      </c>
      <c r="Y220" s="1013">
        <v>1272.67</v>
      </c>
      <c r="Z220" s="77">
        <v>3033.33</v>
      </c>
      <c r="AA220" s="1013">
        <v>1288.45</v>
      </c>
      <c r="AB220" s="1014">
        <v>30333.500000000007</v>
      </c>
      <c r="AC220" s="1015">
        <v>13686.690000000002</v>
      </c>
    </row>
    <row r="221" spans="1:29" ht="12.75" customHeight="1" hidden="1">
      <c r="A221" s="945" t="s">
        <v>7</v>
      </c>
      <c r="B221" s="77"/>
      <c r="C221" s="78"/>
      <c r="D221" s="77"/>
      <c r="E221" s="78"/>
      <c r="F221" s="77"/>
      <c r="G221" s="78"/>
      <c r="H221" s="77"/>
      <c r="I221" s="78"/>
      <c r="J221" s="77"/>
      <c r="K221" s="78"/>
      <c r="L221" s="77"/>
      <c r="M221" s="78"/>
      <c r="N221" s="83">
        <v>0</v>
      </c>
      <c r="O221" s="84">
        <v>0</v>
      </c>
      <c r="P221" s="77"/>
      <c r="Q221" s="78"/>
      <c r="R221" s="77"/>
      <c r="S221" s="78"/>
      <c r="T221" s="77"/>
      <c r="U221" s="78"/>
      <c r="V221" s="77"/>
      <c r="W221" s="78"/>
      <c r="X221" s="77"/>
      <c r="Y221" s="78"/>
      <c r="Z221" s="77"/>
      <c r="AA221" s="78"/>
      <c r="AB221" s="83">
        <v>0</v>
      </c>
      <c r="AC221" s="84">
        <v>0</v>
      </c>
    </row>
    <row r="222" spans="1:29" ht="13.5" customHeight="1" hidden="1" thickBot="1">
      <c r="A222" s="904" t="s">
        <v>4</v>
      </c>
      <c r="B222" s="609"/>
      <c r="C222" s="610"/>
      <c r="D222" s="609"/>
      <c r="E222" s="610"/>
      <c r="F222" s="609"/>
      <c r="G222" s="610"/>
      <c r="H222" s="609"/>
      <c r="I222" s="610"/>
      <c r="J222" s="609"/>
      <c r="K222" s="610"/>
      <c r="L222" s="609"/>
      <c r="M222" s="610"/>
      <c r="N222" s="611">
        <v>0</v>
      </c>
      <c r="O222" s="612">
        <v>0</v>
      </c>
      <c r="P222" s="609"/>
      <c r="Q222" s="610"/>
      <c r="R222" s="609"/>
      <c r="S222" s="610"/>
      <c r="T222" s="609"/>
      <c r="U222" s="610"/>
      <c r="V222" s="609"/>
      <c r="W222" s="610"/>
      <c r="X222" s="609"/>
      <c r="Y222" s="610"/>
      <c r="Z222" s="609"/>
      <c r="AA222" s="610"/>
      <c r="AB222" s="611">
        <v>0</v>
      </c>
      <c r="AC222" s="612">
        <v>0</v>
      </c>
    </row>
    <row r="223" spans="1:29" ht="13.5" hidden="1" thickBot="1">
      <c r="A223" s="52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1"/>
      <c r="AC223" s="52"/>
    </row>
    <row r="224" spans="1:29" s="1" customFormat="1" ht="12">
      <c r="A224" s="905" t="s">
        <v>314</v>
      </c>
      <c r="B224" s="898">
        <v>43151121.08</v>
      </c>
      <c r="C224" s="899">
        <v>25251932.650000002</v>
      </c>
      <c r="D224" s="898">
        <v>41997155.589999996</v>
      </c>
      <c r="E224" s="899">
        <v>24315547.26</v>
      </c>
      <c r="F224" s="898">
        <v>42528956.79</v>
      </c>
      <c r="G224" s="899">
        <v>24163154.06</v>
      </c>
      <c r="H224" s="898">
        <v>42631841.61</v>
      </c>
      <c r="I224" s="899">
        <v>23680861.24</v>
      </c>
      <c r="J224" s="898">
        <v>42952788.19</v>
      </c>
      <c r="K224" s="899">
        <v>23359914.66</v>
      </c>
      <c r="L224" s="898">
        <v>43276161.169999994</v>
      </c>
      <c r="M224" s="899">
        <v>23036541.67</v>
      </c>
      <c r="N224" s="898">
        <v>256538024.42999998</v>
      </c>
      <c r="O224" s="899">
        <v>143807951.54</v>
      </c>
      <c r="P224" s="898">
        <v>45145764.65</v>
      </c>
      <c r="Q224" s="899">
        <v>23257279.07</v>
      </c>
      <c r="R224" s="898">
        <v>43930248.5</v>
      </c>
      <c r="S224" s="899">
        <v>22382454.34</v>
      </c>
      <c r="T224" s="898">
        <v>44494785.699999996</v>
      </c>
      <c r="U224" s="899">
        <v>22197315.16</v>
      </c>
      <c r="V224" s="898">
        <v>44594267.96</v>
      </c>
      <c r="W224" s="899">
        <v>21718434.880000003</v>
      </c>
      <c r="X224" s="898">
        <v>44930041.14</v>
      </c>
      <c r="Y224" s="899">
        <v>21382661.7</v>
      </c>
      <c r="Z224" s="898">
        <v>45268354.04</v>
      </c>
      <c r="AA224" s="899">
        <v>21044348.8</v>
      </c>
      <c r="AB224" s="898">
        <v>524901486.41999996</v>
      </c>
      <c r="AC224" s="899">
        <v>275790445.48999995</v>
      </c>
    </row>
    <row r="225" spans="1:29" s="1" customFormat="1" ht="12">
      <c r="A225" s="46" t="s">
        <v>344</v>
      </c>
      <c r="B225" s="91">
        <v>1467745.97</v>
      </c>
      <c r="C225" s="92">
        <v>622604.91</v>
      </c>
      <c r="D225" s="89"/>
      <c r="E225" s="90"/>
      <c r="F225" s="89"/>
      <c r="G225" s="90"/>
      <c r="H225" s="89"/>
      <c r="I225" s="90"/>
      <c r="J225" s="89"/>
      <c r="K225" s="90"/>
      <c r="L225" s="89"/>
      <c r="M225" s="90"/>
      <c r="N225" s="61">
        <v>1467745.97</v>
      </c>
      <c r="O225" s="60">
        <v>622604.91</v>
      </c>
      <c r="P225" s="91">
        <v>1543793.56</v>
      </c>
      <c r="Q225" s="92">
        <v>546557.32</v>
      </c>
      <c r="R225" s="89"/>
      <c r="S225" s="90"/>
      <c r="T225" s="89"/>
      <c r="U225" s="90"/>
      <c r="V225" s="89"/>
      <c r="W225" s="90"/>
      <c r="X225" s="89"/>
      <c r="Y225" s="90"/>
      <c r="Z225" s="89"/>
      <c r="AA225" s="90"/>
      <c r="AB225" s="61">
        <v>3011539.5300000003</v>
      </c>
      <c r="AC225" s="60">
        <v>1169162.23</v>
      </c>
    </row>
    <row r="226" spans="1:29" s="1" customFormat="1" ht="12">
      <c r="A226" s="46" t="s">
        <v>345</v>
      </c>
      <c r="B226" s="91">
        <v>43353.65</v>
      </c>
      <c r="C226" s="92">
        <v>13488.57</v>
      </c>
      <c r="D226" s="91">
        <v>43916.51</v>
      </c>
      <c r="E226" s="92">
        <v>12925.71</v>
      </c>
      <c r="F226" s="91">
        <v>44486.68</v>
      </c>
      <c r="G226" s="92">
        <v>12355.54</v>
      </c>
      <c r="H226" s="91">
        <v>45064.25</v>
      </c>
      <c r="I226" s="92">
        <v>11777.97</v>
      </c>
      <c r="J226" s="91">
        <v>45649.32</v>
      </c>
      <c r="K226" s="92">
        <v>11192.9</v>
      </c>
      <c r="L226" s="91">
        <v>46241.98</v>
      </c>
      <c r="M226" s="92">
        <v>10600.23</v>
      </c>
      <c r="N226" s="61">
        <v>268712.39</v>
      </c>
      <c r="O226" s="60">
        <v>72340.92</v>
      </c>
      <c r="P226" s="91">
        <v>46842.34</v>
      </c>
      <c r="Q226" s="92">
        <v>9999.87</v>
      </c>
      <c r="R226" s="91">
        <v>47450.49</v>
      </c>
      <c r="S226" s="92">
        <v>9391.72</v>
      </c>
      <c r="T226" s="91">
        <v>48066.55</v>
      </c>
      <c r="U226" s="92">
        <v>8775.67</v>
      </c>
      <c r="V226" s="91">
        <v>48690.59</v>
      </c>
      <c r="W226" s="92">
        <v>8151.62</v>
      </c>
      <c r="X226" s="91">
        <v>49322.74</v>
      </c>
      <c r="Y226" s="92">
        <v>7519.47</v>
      </c>
      <c r="Z226" s="91">
        <v>49963.1</v>
      </c>
      <c r="AA226" s="92">
        <v>6879.11</v>
      </c>
      <c r="AB226" s="61">
        <v>559048.2</v>
      </c>
      <c r="AC226" s="60">
        <v>123058.37999999999</v>
      </c>
    </row>
    <row r="227" spans="1:29" s="1" customFormat="1" ht="12">
      <c r="A227" s="46" t="s">
        <v>343</v>
      </c>
      <c r="B227" s="91">
        <v>41518770</v>
      </c>
      <c r="C227" s="92">
        <v>24465110</v>
      </c>
      <c r="D227" s="91">
        <v>41830160</v>
      </c>
      <c r="E227" s="92">
        <v>24153720</v>
      </c>
      <c r="F227" s="91">
        <v>42143880</v>
      </c>
      <c r="G227" s="92">
        <v>23840000</v>
      </c>
      <c r="H227" s="91">
        <v>42459960</v>
      </c>
      <c r="I227" s="92">
        <v>23523920</v>
      </c>
      <c r="J227" s="91">
        <v>42778410</v>
      </c>
      <c r="K227" s="92">
        <v>23205470</v>
      </c>
      <c r="L227" s="91">
        <v>43099250</v>
      </c>
      <c r="M227" s="92">
        <v>22884630</v>
      </c>
      <c r="N227" s="61">
        <v>253830430</v>
      </c>
      <c r="O227" s="60">
        <v>142072850</v>
      </c>
      <c r="P227" s="91">
        <v>43422490</v>
      </c>
      <c r="Q227" s="92">
        <v>22561380</v>
      </c>
      <c r="R227" s="91">
        <v>43748160</v>
      </c>
      <c r="S227" s="92">
        <v>22235720</v>
      </c>
      <c r="T227" s="91">
        <v>44076270</v>
      </c>
      <c r="U227" s="92">
        <v>21907600</v>
      </c>
      <c r="V227" s="91">
        <v>44406850</v>
      </c>
      <c r="W227" s="92">
        <v>21577030</v>
      </c>
      <c r="X227" s="91">
        <v>44739900</v>
      </c>
      <c r="Y227" s="92">
        <v>21243980</v>
      </c>
      <c r="Z227" s="91">
        <v>45075450</v>
      </c>
      <c r="AA227" s="92">
        <v>20908430</v>
      </c>
      <c r="AB227" s="61">
        <v>519299550</v>
      </c>
      <c r="AC227" s="60">
        <v>272506990</v>
      </c>
    </row>
    <row r="228" spans="1:29" s="1" customFormat="1" ht="12">
      <c r="A228" s="46" t="s">
        <v>477</v>
      </c>
      <c r="B228" s="91">
        <v>121251.46</v>
      </c>
      <c r="C228" s="92">
        <v>150729.17</v>
      </c>
      <c r="D228" s="91">
        <v>123079.08</v>
      </c>
      <c r="E228" s="92">
        <v>148901.55</v>
      </c>
      <c r="F228" s="91">
        <v>124934.24</v>
      </c>
      <c r="G228" s="92">
        <v>147046.39</v>
      </c>
      <c r="H228" s="91">
        <v>126817.36</v>
      </c>
      <c r="I228" s="92">
        <v>145163.27</v>
      </c>
      <c r="J228" s="91">
        <v>128728.87</v>
      </c>
      <c r="K228" s="92">
        <v>143251.76</v>
      </c>
      <c r="L228" s="91">
        <v>130669.19</v>
      </c>
      <c r="M228" s="92">
        <v>141311.44</v>
      </c>
      <c r="N228" s="61">
        <v>755480.2</v>
      </c>
      <c r="O228" s="60">
        <v>876403.5800000001</v>
      </c>
      <c r="P228" s="91">
        <v>132638.75</v>
      </c>
      <c r="Q228" s="92">
        <v>139341.88</v>
      </c>
      <c r="R228" s="91">
        <v>134638.01</v>
      </c>
      <c r="S228" s="92">
        <v>137342.62</v>
      </c>
      <c r="T228" s="91">
        <v>136667.4</v>
      </c>
      <c r="U228" s="92">
        <v>135313.24</v>
      </c>
      <c r="V228" s="91">
        <v>138727.37</v>
      </c>
      <c r="W228" s="92">
        <v>133253.26</v>
      </c>
      <c r="X228" s="91">
        <v>140818.4</v>
      </c>
      <c r="Y228" s="92">
        <v>131162.23</v>
      </c>
      <c r="Z228" s="91">
        <v>142940.94</v>
      </c>
      <c r="AA228" s="92">
        <v>129039.69</v>
      </c>
      <c r="AB228" s="61">
        <v>1581911.0699999998</v>
      </c>
      <c r="AC228" s="60">
        <v>1681856.5</v>
      </c>
    </row>
    <row r="229" spans="1:29" s="1" customFormat="1" ht="12.75" thickBot="1">
      <c r="A229" s="436" t="s">
        <v>354</v>
      </c>
      <c r="B229" s="906"/>
      <c r="C229" s="907"/>
      <c r="D229" s="906"/>
      <c r="E229" s="907"/>
      <c r="F229" s="906">
        <v>215655.87</v>
      </c>
      <c r="G229" s="907">
        <v>163752.13</v>
      </c>
      <c r="H229" s="906"/>
      <c r="I229" s="907"/>
      <c r="J229" s="906"/>
      <c r="K229" s="907"/>
      <c r="L229" s="906"/>
      <c r="M229" s="907"/>
      <c r="N229" s="902">
        <v>215655.87</v>
      </c>
      <c r="O229" s="903">
        <v>163752.13</v>
      </c>
      <c r="P229" s="906"/>
      <c r="Q229" s="907"/>
      <c r="R229" s="906"/>
      <c r="S229" s="907"/>
      <c r="T229" s="906">
        <v>233781.75</v>
      </c>
      <c r="U229" s="907">
        <v>145626.25</v>
      </c>
      <c r="V229" s="906"/>
      <c r="W229" s="907"/>
      <c r="X229" s="906"/>
      <c r="Y229" s="907"/>
      <c r="Z229" s="906"/>
      <c r="AA229" s="907"/>
      <c r="AB229" s="902">
        <v>449437.62</v>
      </c>
      <c r="AC229" s="903">
        <v>309378.38</v>
      </c>
    </row>
    <row r="230" spans="1:29" s="1" customFormat="1" ht="12.75" thickBot="1">
      <c r="A230" s="908" t="s">
        <v>489</v>
      </c>
      <c r="B230" s="909">
        <v>43839425.15</v>
      </c>
      <c r="C230" s="910">
        <v>25556351.090000004</v>
      </c>
      <c r="D230" s="909">
        <v>42616630.04</v>
      </c>
      <c r="E230" s="910">
        <v>24611311.130000003</v>
      </c>
      <c r="F230" s="909">
        <v>43155257.199999996</v>
      </c>
      <c r="G230" s="910">
        <v>24460088.66</v>
      </c>
      <c r="H230" s="909">
        <v>43266896.7</v>
      </c>
      <c r="I230" s="910">
        <v>23971711.029999997</v>
      </c>
      <c r="J230" s="909">
        <v>43693063</v>
      </c>
      <c r="K230" s="910">
        <v>23703248.47</v>
      </c>
      <c r="L230" s="909">
        <v>44025852.529999994</v>
      </c>
      <c r="M230" s="910">
        <v>23359218.860000003</v>
      </c>
      <c r="N230" s="909">
        <v>260597124.61999997</v>
      </c>
      <c r="O230" s="910">
        <v>145661929.23999998</v>
      </c>
      <c r="P230" s="909">
        <v>45906844.43</v>
      </c>
      <c r="Q230" s="910">
        <v>23549333.51</v>
      </c>
      <c r="R230" s="909">
        <v>44700238.83</v>
      </c>
      <c r="S230" s="910">
        <v>22668913.85</v>
      </c>
      <c r="T230" s="909">
        <v>45116410.54</v>
      </c>
      <c r="U230" s="910">
        <v>22478228.82</v>
      </c>
      <c r="V230" s="909">
        <v>45223264.92</v>
      </c>
      <c r="W230" s="910">
        <v>21978725.480000004</v>
      </c>
      <c r="X230" s="909">
        <v>45565224.26</v>
      </c>
      <c r="Y230" s="910">
        <v>21643173.599999998</v>
      </c>
      <c r="Z230" s="909">
        <v>45910650.519999996</v>
      </c>
      <c r="AA230" s="910">
        <v>21298591.14</v>
      </c>
      <c r="AB230" s="909">
        <v>533019758.11999995</v>
      </c>
      <c r="AC230" s="910">
        <v>279278895.6399999</v>
      </c>
    </row>
    <row r="231" spans="1:29" s="52" customFormat="1" ht="12.75" thickBot="1">
      <c r="A231" s="42" t="s">
        <v>245</v>
      </c>
      <c r="B231" s="40">
        <v>45527714.91</v>
      </c>
      <c r="C231" s="39">
        <v>25724937.180000003</v>
      </c>
      <c r="D231" s="40">
        <v>44408267.94</v>
      </c>
      <c r="E231" s="39">
        <v>24757583.310000002</v>
      </c>
      <c r="F231" s="40">
        <v>44969711.629999995</v>
      </c>
      <c r="G231" s="39">
        <v>24598626.39</v>
      </c>
      <c r="H231" s="40">
        <v>45102633.6</v>
      </c>
      <c r="I231" s="39">
        <v>24092384.709999997</v>
      </c>
      <c r="J231" s="40">
        <v>45549499.67</v>
      </c>
      <c r="K231" s="39">
        <v>23810727.91</v>
      </c>
      <c r="L231" s="40">
        <v>45901463.839999996</v>
      </c>
      <c r="M231" s="39">
        <v>23448329.620000005</v>
      </c>
      <c r="N231" s="40">
        <v>271459291.59</v>
      </c>
      <c r="O231" s="39">
        <v>146432589.12</v>
      </c>
      <c r="P231" s="40">
        <v>49560831.19</v>
      </c>
      <c r="Q231" s="39">
        <v>24034802.78</v>
      </c>
      <c r="R231" s="40">
        <v>45416597.12</v>
      </c>
      <c r="S231" s="39">
        <v>22751366.85</v>
      </c>
      <c r="T231" s="40">
        <v>45434292.43</v>
      </c>
      <c r="U231" s="39">
        <v>22549712.47</v>
      </c>
      <c r="V231" s="40">
        <v>45544361.03</v>
      </c>
      <c r="W231" s="39">
        <v>22052096.650000006</v>
      </c>
      <c r="X231" s="40">
        <v>45889576.4</v>
      </c>
      <c r="Y231" s="39">
        <v>21713690.79</v>
      </c>
      <c r="Z231" s="40">
        <v>46237625.419999994</v>
      </c>
      <c r="AA231" s="39">
        <v>21370903.38</v>
      </c>
      <c r="AB231" s="40">
        <v>549542575.18</v>
      </c>
      <c r="AC231" s="39">
        <v>280905162.04</v>
      </c>
    </row>
    <row r="232" spans="1:29" s="304" customFormat="1" ht="6" customHeight="1" thickBot="1">
      <c r="A232" s="87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</row>
    <row r="233" spans="1:29" ht="15.75" thickBot="1">
      <c r="A233" s="95" t="s">
        <v>217</v>
      </c>
      <c r="B233" s="40">
        <v>46438604.059999995</v>
      </c>
      <c r="C233" s="39">
        <v>25873474.400000002</v>
      </c>
      <c r="D233" s="40">
        <v>45451419.04</v>
      </c>
      <c r="E233" s="39">
        <v>24909626.090000004</v>
      </c>
      <c r="F233" s="40">
        <v>46032749.28999999</v>
      </c>
      <c r="G233" s="39">
        <v>24768362.91</v>
      </c>
      <c r="H233" s="40">
        <v>46170475.45</v>
      </c>
      <c r="I233" s="39">
        <v>24255632.959999997</v>
      </c>
      <c r="J233" s="40">
        <v>46625216.34</v>
      </c>
      <c r="K233" s="39">
        <v>23978834.28</v>
      </c>
      <c r="L233" s="40">
        <v>46986522.48</v>
      </c>
      <c r="M233" s="39">
        <v>23610642.560000006</v>
      </c>
      <c r="N233" s="40">
        <v>277704986.65999997</v>
      </c>
      <c r="O233" s="39">
        <v>147396573.20000002</v>
      </c>
      <c r="P233" s="40">
        <v>50649894.269999996</v>
      </c>
      <c r="Q233" s="39">
        <v>24201295.18</v>
      </c>
      <c r="R233" s="40">
        <v>46527414.26</v>
      </c>
      <c r="S233" s="39">
        <v>22919298.12</v>
      </c>
      <c r="T233" s="40">
        <v>46558322.95</v>
      </c>
      <c r="U233" s="39">
        <v>22712311.89</v>
      </c>
      <c r="V233" s="40">
        <v>46677199.65</v>
      </c>
      <c r="W233" s="39">
        <v>22219508.440000005</v>
      </c>
      <c r="X233" s="40">
        <v>47025885.57</v>
      </c>
      <c r="Y233" s="39">
        <v>21874330.61</v>
      </c>
      <c r="Z233" s="40">
        <v>47378872.23</v>
      </c>
      <c r="AA233" s="39">
        <v>21535680.54</v>
      </c>
      <c r="AB233" s="40">
        <v>562522575.5899999</v>
      </c>
      <c r="AC233" s="39">
        <v>282858997.9800001</v>
      </c>
    </row>
    <row r="236" spans="1:30" ht="27" thickBot="1">
      <c r="A236" s="33"/>
      <c r="B236" s="33"/>
      <c r="C236" s="33"/>
      <c r="D236" s="33"/>
      <c r="E236" s="33"/>
      <c r="F236" s="33"/>
      <c r="G236" s="33"/>
      <c r="H236" s="34" t="s">
        <v>261</v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 t="s">
        <v>261</v>
      </c>
      <c r="W236" s="33"/>
      <c r="X236" s="33"/>
      <c r="Y236" s="33"/>
      <c r="Z236" s="33"/>
      <c r="AA236" s="33"/>
      <c r="AB236" s="1053"/>
      <c r="AC236" s="1053"/>
      <c r="AD236" s="28" t="s">
        <v>261</v>
      </c>
    </row>
    <row r="237" spans="1:29" s="52" customFormat="1" ht="12.75" thickBot="1">
      <c r="A237" s="55" t="s">
        <v>220</v>
      </c>
      <c r="B237" s="54"/>
      <c r="C237" s="54"/>
      <c r="D237" s="54"/>
      <c r="E237" s="54"/>
      <c r="F237" s="54"/>
      <c r="G237" s="54"/>
      <c r="H237" s="54" t="s">
        <v>268</v>
      </c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 t="s">
        <v>268</v>
      </c>
      <c r="W237" s="54"/>
      <c r="X237" s="54"/>
      <c r="Y237" s="54"/>
      <c r="Z237" s="54"/>
      <c r="AA237" s="54"/>
      <c r="AB237" s="54"/>
      <c r="AC237" s="62"/>
    </row>
    <row r="238" spans="1:29" ht="12.75">
      <c r="A238" s="85" t="s">
        <v>246</v>
      </c>
      <c r="B238" s="79">
        <v>1149255.05</v>
      </c>
      <c r="C238" s="80">
        <v>163981.33000000002</v>
      </c>
      <c r="D238" s="79">
        <v>1161533.3599999999</v>
      </c>
      <c r="E238" s="80">
        <v>147912.53000000003</v>
      </c>
      <c r="F238" s="79">
        <v>1174346.2100000002</v>
      </c>
      <c r="G238" s="80">
        <v>163571.91</v>
      </c>
      <c r="H238" s="79">
        <v>1183955.23</v>
      </c>
      <c r="I238" s="80">
        <v>157644.50999999998</v>
      </c>
      <c r="J238" s="79">
        <v>1196100.7799999998</v>
      </c>
      <c r="K238" s="80">
        <v>162538.5</v>
      </c>
      <c r="L238" s="79">
        <v>1209313.31</v>
      </c>
      <c r="M238" s="80">
        <v>157044.88999999998</v>
      </c>
      <c r="N238" s="79">
        <v>7074503.9399999995</v>
      </c>
      <c r="O238" s="80">
        <v>952693.67</v>
      </c>
      <c r="P238" s="79">
        <v>1221325.4100000001</v>
      </c>
      <c r="Q238" s="80">
        <v>161817.23000000004</v>
      </c>
      <c r="R238" s="79">
        <v>1235205.25</v>
      </c>
      <c r="S238" s="80">
        <v>161558.15</v>
      </c>
      <c r="T238" s="79">
        <v>1253223.1900000002</v>
      </c>
      <c r="U238" s="80">
        <v>156567.07</v>
      </c>
      <c r="V238" s="79">
        <v>1268437.6700000002</v>
      </c>
      <c r="W238" s="80">
        <v>161595.46000000002</v>
      </c>
      <c r="X238" s="79">
        <v>1295397.71</v>
      </c>
      <c r="Y238" s="80">
        <v>157577.09999999998</v>
      </c>
      <c r="Z238" s="79">
        <v>1314482.6</v>
      </c>
      <c r="AA238" s="80">
        <v>162995.84</v>
      </c>
      <c r="AB238" s="79">
        <v>14662575.769999998</v>
      </c>
      <c r="AC238" s="80">
        <v>1914804.5200000003</v>
      </c>
    </row>
    <row r="239" spans="1:29" ht="12.75">
      <c r="A239" s="46" t="s">
        <v>1</v>
      </c>
      <c r="B239" s="77">
        <v>124001.41</v>
      </c>
      <c r="C239" s="78">
        <v>17693.11</v>
      </c>
      <c r="D239" s="77">
        <v>125326.33</v>
      </c>
      <c r="E239" s="78">
        <v>15959.390000000001</v>
      </c>
      <c r="F239" s="77">
        <v>126708.68000000001</v>
      </c>
      <c r="G239" s="78">
        <v>17648.95</v>
      </c>
      <c r="H239" s="77">
        <v>127745.59</v>
      </c>
      <c r="I239" s="78">
        <v>17009.43</v>
      </c>
      <c r="J239" s="77">
        <v>129055.93999999999</v>
      </c>
      <c r="K239" s="78">
        <v>17537.47</v>
      </c>
      <c r="L239" s="77">
        <v>130481.66</v>
      </c>
      <c r="M239" s="78">
        <v>16944.7</v>
      </c>
      <c r="N239" s="83">
        <v>763319.61</v>
      </c>
      <c r="O239" s="84">
        <v>102793.05</v>
      </c>
      <c r="P239" s="77">
        <v>131777.6</v>
      </c>
      <c r="Q239" s="78">
        <v>17459.65</v>
      </c>
      <c r="R239" s="77">
        <v>133275.33000000002</v>
      </c>
      <c r="S239" s="78">
        <v>17431.7</v>
      </c>
      <c r="T239" s="77">
        <v>135219.29</v>
      </c>
      <c r="U239" s="78">
        <v>16893.170000000002</v>
      </c>
      <c r="V239" s="77">
        <v>136861.02000000002</v>
      </c>
      <c r="W239" s="78">
        <v>17435.75</v>
      </c>
      <c r="X239" s="77">
        <v>139769.8</v>
      </c>
      <c r="Y239" s="78">
        <v>17002.1</v>
      </c>
      <c r="Z239" s="77">
        <v>141829.15</v>
      </c>
      <c r="AA239" s="78">
        <v>17586.77</v>
      </c>
      <c r="AB239" s="83">
        <v>1582051.8</v>
      </c>
      <c r="AC239" s="84">
        <v>206602.19000000003</v>
      </c>
    </row>
    <row r="240" spans="1:29" ht="12.75">
      <c r="A240" s="46" t="s">
        <v>36</v>
      </c>
      <c r="B240" s="77">
        <v>75049.08</v>
      </c>
      <c r="C240" s="78">
        <v>10708.38</v>
      </c>
      <c r="D240" s="77">
        <v>75850.91</v>
      </c>
      <c r="E240" s="78">
        <v>9659.02</v>
      </c>
      <c r="F240" s="77">
        <v>76687.6</v>
      </c>
      <c r="G240" s="78">
        <v>10681.630000000001</v>
      </c>
      <c r="H240" s="77">
        <v>77315.11</v>
      </c>
      <c r="I240" s="78">
        <v>10294.529999999999</v>
      </c>
      <c r="J240" s="77">
        <v>78108.22</v>
      </c>
      <c r="K240" s="78">
        <v>10614.140000000001</v>
      </c>
      <c r="L240" s="77">
        <v>78971.05</v>
      </c>
      <c r="M240" s="78">
        <v>10255.42</v>
      </c>
      <c r="N240" s="83">
        <v>461981.97000000003</v>
      </c>
      <c r="O240" s="84">
        <v>62213.119999999995</v>
      </c>
      <c r="P240" s="77">
        <v>79755.45000000001</v>
      </c>
      <c r="Q240" s="78">
        <v>10567.03</v>
      </c>
      <c r="R240" s="77">
        <v>80661.86</v>
      </c>
      <c r="S240" s="78">
        <v>10550.140000000001</v>
      </c>
      <c r="T240" s="77">
        <v>81838.45000000001</v>
      </c>
      <c r="U240" s="78">
        <v>10224.210000000001</v>
      </c>
      <c r="V240" s="77">
        <v>82832.02</v>
      </c>
      <c r="W240" s="78">
        <v>10552.58</v>
      </c>
      <c r="X240" s="77">
        <v>84592.55</v>
      </c>
      <c r="Y240" s="78">
        <v>10290.2</v>
      </c>
      <c r="Z240" s="77">
        <v>85838.86</v>
      </c>
      <c r="AA240" s="78">
        <v>10644.01</v>
      </c>
      <c r="AB240" s="83">
        <v>957501.16</v>
      </c>
      <c r="AC240" s="84">
        <v>125041.29</v>
      </c>
    </row>
    <row r="241" spans="1:29" ht="12.75">
      <c r="A241" s="46" t="s">
        <v>37</v>
      </c>
      <c r="B241" s="77">
        <v>118069.64</v>
      </c>
      <c r="C241" s="78">
        <v>16846.73</v>
      </c>
      <c r="D241" s="77">
        <v>119331.01</v>
      </c>
      <c r="E241" s="78">
        <v>15195.869999999999</v>
      </c>
      <c r="F241" s="77">
        <v>120647.40000000001</v>
      </c>
      <c r="G241" s="78">
        <v>16804.68</v>
      </c>
      <c r="H241" s="77">
        <v>121634.54</v>
      </c>
      <c r="I241" s="78">
        <v>16195.700000000003</v>
      </c>
      <c r="J241" s="77">
        <v>122882.37000000001</v>
      </c>
      <c r="K241" s="78">
        <v>16698.54</v>
      </c>
      <c r="L241" s="77">
        <v>124239.72</v>
      </c>
      <c r="M241" s="78">
        <v>16134.11</v>
      </c>
      <c r="N241" s="83">
        <v>726804.6799999999</v>
      </c>
      <c r="O241" s="84">
        <v>97875.63</v>
      </c>
      <c r="P241" s="77">
        <v>125473.84000000001</v>
      </c>
      <c r="Q241" s="77">
        <v>16624.44</v>
      </c>
      <c r="R241" s="77">
        <v>126899.75</v>
      </c>
      <c r="S241" s="77">
        <v>16597.82</v>
      </c>
      <c r="T241" s="77">
        <v>128750.89</v>
      </c>
      <c r="U241" s="77">
        <v>16085.069999999998</v>
      </c>
      <c r="V241" s="77">
        <v>130313.90999999999</v>
      </c>
      <c r="W241" s="77">
        <v>16601.68</v>
      </c>
      <c r="X241" s="77">
        <v>133083.72</v>
      </c>
      <c r="Y241" s="77">
        <v>16188.83</v>
      </c>
      <c r="Z241" s="77">
        <v>135044.37</v>
      </c>
      <c r="AA241" s="77">
        <v>16745.47</v>
      </c>
      <c r="AB241" s="83">
        <v>1506371.1599999997</v>
      </c>
      <c r="AC241" s="84">
        <v>196718.94</v>
      </c>
    </row>
    <row r="242" spans="1:29" ht="12.75">
      <c r="A242" s="46" t="s">
        <v>19</v>
      </c>
      <c r="B242" s="77">
        <v>253011.59</v>
      </c>
      <c r="C242" s="78">
        <v>36100.93</v>
      </c>
      <c r="D242" s="77">
        <v>255714.85</v>
      </c>
      <c r="E242" s="78">
        <v>32563.32</v>
      </c>
      <c r="F242" s="77">
        <v>258535.47</v>
      </c>
      <c r="G242" s="78">
        <v>36010.79</v>
      </c>
      <c r="H242" s="77">
        <v>260651.09</v>
      </c>
      <c r="I242" s="78">
        <v>34705.840000000004</v>
      </c>
      <c r="J242" s="77">
        <v>263324.8</v>
      </c>
      <c r="K242" s="78">
        <v>35783.29</v>
      </c>
      <c r="L242" s="77">
        <v>266233.75</v>
      </c>
      <c r="M242" s="78">
        <v>34573.88</v>
      </c>
      <c r="N242" s="83">
        <v>1557471.55</v>
      </c>
      <c r="O242" s="84">
        <v>209738.05000000002</v>
      </c>
      <c r="P242" s="77">
        <v>268878.07</v>
      </c>
      <c r="Q242" s="78">
        <v>35624.48</v>
      </c>
      <c r="R242" s="77">
        <v>271933.93</v>
      </c>
      <c r="S242" s="78">
        <v>35567.43</v>
      </c>
      <c r="T242" s="77">
        <v>275900.45</v>
      </c>
      <c r="U242" s="78">
        <v>34468.62</v>
      </c>
      <c r="V242" s="77">
        <v>279250.14</v>
      </c>
      <c r="W242" s="78">
        <v>35575.66</v>
      </c>
      <c r="X242" s="77">
        <v>285185.28</v>
      </c>
      <c r="Y242" s="78">
        <v>34690.99</v>
      </c>
      <c r="Z242" s="77">
        <v>289387.06</v>
      </c>
      <c r="AA242" s="78">
        <v>35883.95</v>
      </c>
      <c r="AB242" s="83">
        <v>3228006.480000001</v>
      </c>
      <c r="AC242" s="84">
        <v>421549.18</v>
      </c>
    </row>
    <row r="243" spans="1:29" ht="12.75">
      <c r="A243" s="46" t="s">
        <v>15</v>
      </c>
      <c r="B243" s="77">
        <v>24723.64</v>
      </c>
      <c r="C243" s="78">
        <v>3527.67</v>
      </c>
      <c r="D243" s="77">
        <v>24987.79</v>
      </c>
      <c r="E243" s="78">
        <v>3181.99</v>
      </c>
      <c r="F243" s="77">
        <v>25263.42</v>
      </c>
      <c r="G243" s="78">
        <v>3518.9</v>
      </c>
      <c r="H243" s="77">
        <v>25470.15</v>
      </c>
      <c r="I243" s="78">
        <v>3391.38</v>
      </c>
      <c r="J243" s="77">
        <v>25731.43</v>
      </c>
      <c r="K243" s="78">
        <v>3496.7000000000003</v>
      </c>
      <c r="L243" s="77">
        <v>26015.67</v>
      </c>
      <c r="M243" s="78">
        <v>3378.48</v>
      </c>
      <c r="N243" s="83">
        <v>152192.09999999998</v>
      </c>
      <c r="O243" s="84">
        <v>20495.12</v>
      </c>
      <c r="P243" s="77">
        <v>26274.08</v>
      </c>
      <c r="Q243" s="78">
        <v>3481.1299999999997</v>
      </c>
      <c r="R243" s="77">
        <v>26572.68</v>
      </c>
      <c r="S243" s="78">
        <v>3475.5299999999997</v>
      </c>
      <c r="T243" s="77">
        <v>26960.29</v>
      </c>
      <c r="U243" s="78">
        <v>3368.1899999999996</v>
      </c>
      <c r="V243" s="77">
        <v>27287.6</v>
      </c>
      <c r="W243" s="78">
        <v>3476.37</v>
      </c>
      <c r="X243" s="77">
        <v>27867.58</v>
      </c>
      <c r="Y243" s="78">
        <v>3389.92</v>
      </c>
      <c r="Z243" s="77">
        <v>28278.15</v>
      </c>
      <c r="AA243" s="78">
        <v>3506.54</v>
      </c>
      <c r="AB243" s="83">
        <v>315432.48000000004</v>
      </c>
      <c r="AC243" s="84">
        <v>41192.799999999996</v>
      </c>
    </row>
    <row r="244" spans="1:29" ht="12.75">
      <c r="A244" s="46" t="s">
        <v>14</v>
      </c>
      <c r="B244" s="77">
        <v>16048.580000000002</v>
      </c>
      <c r="C244" s="78">
        <v>2289.92</v>
      </c>
      <c r="D244" s="77">
        <v>16219.960000000001</v>
      </c>
      <c r="E244" s="78">
        <v>2065.48</v>
      </c>
      <c r="F244" s="77">
        <v>16398.96</v>
      </c>
      <c r="G244" s="78">
        <v>2284.13</v>
      </c>
      <c r="H244" s="77">
        <v>16533.06</v>
      </c>
      <c r="I244" s="78">
        <v>2201.43</v>
      </c>
      <c r="J244" s="77">
        <v>16702.75</v>
      </c>
      <c r="K244" s="78">
        <v>2269.7200000000003</v>
      </c>
      <c r="L244" s="77">
        <v>16887.170000000002</v>
      </c>
      <c r="M244" s="78">
        <v>2193.03</v>
      </c>
      <c r="N244" s="83">
        <v>98790.48</v>
      </c>
      <c r="O244" s="84">
        <v>13303.710000000001</v>
      </c>
      <c r="P244" s="77">
        <v>17054.99</v>
      </c>
      <c r="Q244" s="78">
        <v>2259.66</v>
      </c>
      <c r="R244" s="77">
        <v>17248.73</v>
      </c>
      <c r="S244" s="78">
        <v>2256.09</v>
      </c>
      <c r="T244" s="77">
        <v>17500.420000000002</v>
      </c>
      <c r="U244" s="78">
        <v>2186.37</v>
      </c>
      <c r="V244" s="77">
        <v>17712.79</v>
      </c>
      <c r="W244" s="78">
        <v>2256.5299999999997</v>
      </c>
      <c r="X244" s="77">
        <v>18089.36</v>
      </c>
      <c r="Y244" s="78">
        <v>2200.45</v>
      </c>
      <c r="Z244" s="77">
        <v>18355.780000000002</v>
      </c>
      <c r="AA244" s="78">
        <v>2276.1</v>
      </c>
      <c r="AB244" s="83">
        <v>204752.55000000002</v>
      </c>
      <c r="AC244" s="84">
        <v>26738.909999999996</v>
      </c>
    </row>
    <row r="245" spans="1:29" ht="12.75">
      <c r="A245" s="46" t="s">
        <v>13</v>
      </c>
      <c r="B245" s="77">
        <v>59533.18</v>
      </c>
      <c r="C245" s="78">
        <v>8494.49</v>
      </c>
      <c r="D245" s="77">
        <v>60169.15</v>
      </c>
      <c r="E245" s="78">
        <v>7662.12</v>
      </c>
      <c r="F245" s="77">
        <v>60832.94</v>
      </c>
      <c r="G245" s="78">
        <v>8473.26</v>
      </c>
      <c r="H245" s="77">
        <v>61330.63</v>
      </c>
      <c r="I245" s="78">
        <v>8166.2</v>
      </c>
      <c r="J245" s="77">
        <v>61959.86</v>
      </c>
      <c r="K245" s="78">
        <v>8419.710000000001</v>
      </c>
      <c r="L245" s="77">
        <v>62644.22</v>
      </c>
      <c r="M245" s="78">
        <v>8135.15</v>
      </c>
      <c r="N245" s="83">
        <v>366469.98</v>
      </c>
      <c r="O245" s="84">
        <v>49350.93</v>
      </c>
      <c r="P245" s="77">
        <v>63266.54</v>
      </c>
      <c r="Q245" s="78">
        <v>8382.41</v>
      </c>
      <c r="R245" s="77">
        <v>63985.46</v>
      </c>
      <c r="S245" s="78">
        <v>8368.93</v>
      </c>
      <c r="T245" s="77">
        <v>64918.89000000001</v>
      </c>
      <c r="U245" s="78">
        <v>8110.419999999999</v>
      </c>
      <c r="V245" s="77">
        <v>65706.95</v>
      </c>
      <c r="W245" s="78">
        <v>8370.93</v>
      </c>
      <c r="X245" s="77">
        <v>67103.6</v>
      </c>
      <c r="Y245" s="78">
        <v>8162.750000000001</v>
      </c>
      <c r="Z245" s="77">
        <v>68092.14</v>
      </c>
      <c r="AA245" s="78">
        <v>8443.45</v>
      </c>
      <c r="AB245" s="83">
        <v>759543.5599999999</v>
      </c>
      <c r="AC245" s="84">
        <v>99189.81999999999</v>
      </c>
    </row>
    <row r="246" spans="1:29" ht="12.75">
      <c r="A246" s="46" t="s">
        <v>208</v>
      </c>
      <c r="B246" s="77">
        <v>55537.51</v>
      </c>
      <c r="C246" s="78">
        <v>7924.360000000001</v>
      </c>
      <c r="D246" s="77">
        <v>56130.869999999995</v>
      </c>
      <c r="E246" s="78">
        <v>7147.860000000001</v>
      </c>
      <c r="F246" s="77">
        <v>56750.03</v>
      </c>
      <c r="G246" s="78">
        <v>7904.58</v>
      </c>
      <c r="H246" s="77">
        <v>57214.4</v>
      </c>
      <c r="I246" s="78">
        <v>7618.15</v>
      </c>
      <c r="J246" s="77">
        <v>57801.32</v>
      </c>
      <c r="K246" s="78">
        <v>7854.66</v>
      </c>
      <c r="L246" s="77">
        <v>58439.83</v>
      </c>
      <c r="M246" s="78">
        <v>7589.129999999999</v>
      </c>
      <c r="N246" s="93">
        <v>341873.96</v>
      </c>
      <c r="O246" s="84">
        <v>46038.74</v>
      </c>
      <c r="P246" s="77">
        <v>59020.29</v>
      </c>
      <c r="Q246" s="78">
        <v>7819.8</v>
      </c>
      <c r="R246" s="77">
        <v>59691.049999999996</v>
      </c>
      <c r="S246" s="78">
        <v>7807.24</v>
      </c>
      <c r="T246" s="77">
        <v>60561.74</v>
      </c>
      <c r="U246" s="78">
        <v>7566.09</v>
      </c>
      <c r="V246" s="77">
        <v>61297</v>
      </c>
      <c r="W246" s="78">
        <v>7809.0599999999995</v>
      </c>
      <c r="X246" s="77">
        <v>62599.82</v>
      </c>
      <c r="Y246" s="78">
        <v>7614.84</v>
      </c>
      <c r="Z246" s="77">
        <v>63522.11</v>
      </c>
      <c r="AA246" s="78">
        <v>7876.74</v>
      </c>
      <c r="AB246" s="83">
        <v>708565.97</v>
      </c>
      <c r="AC246" s="84">
        <v>92532.51</v>
      </c>
    </row>
    <row r="247" spans="1:29" ht="12.75">
      <c r="A247" s="46" t="s">
        <v>229</v>
      </c>
      <c r="B247" s="77">
        <v>88819.62</v>
      </c>
      <c r="C247" s="78">
        <v>12673.24</v>
      </c>
      <c r="D247" s="77">
        <v>89768.56999999999</v>
      </c>
      <c r="E247" s="78">
        <v>11431.39</v>
      </c>
      <c r="F247" s="77">
        <v>90758.78</v>
      </c>
      <c r="G247" s="78">
        <v>12641.61</v>
      </c>
      <c r="H247" s="77">
        <v>91501.44</v>
      </c>
      <c r="I247" s="78">
        <v>12183.52</v>
      </c>
      <c r="J247" s="77">
        <v>92440.06999999999</v>
      </c>
      <c r="K247" s="78">
        <v>12561.68</v>
      </c>
      <c r="L247" s="77">
        <v>93461.22</v>
      </c>
      <c r="M247" s="78">
        <v>12137.119999999999</v>
      </c>
      <c r="N247" s="83">
        <v>546749.7</v>
      </c>
      <c r="O247" s="94">
        <v>73628.56</v>
      </c>
      <c r="P247" s="77">
        <v>94389.55</v>
      </c>
      <c r="Q247" s="78">
        <v>12505.939999999999</v>
      </c>
      <c r="R247" s="77">
        <v>95462.27</v>
      </c>
      <c r="S247" s="78">
        <v>12485.92</v>
      </c>
      <c r="T247" s="77">
        <v>96854.75</v>
      </c>
      <c r="U247" s="78">
        <v>12100.240000000002</v>
      </c>
      <c r="V247" s="77">
        <v>98030.62</v>
      </c>
      <c r="W247" s="78">
        <v>12488.83</v>
      </c>
      <c r="X247" s="77">
        <v>100114.19</v>
      </c>
      <c r="Y247" s="78">
        <v>12178.31</v>
      </c>
      <c r="Z247" s="77">
        <v>101589.18</v>
      </c>
      <c r="AA247" s="78">
        <v>12597.07</v>
      </c>
      <c r="AB247" s="83">
        <v>1133190.26</v>
      </c>
      <c r="AC247" s="84">
        <v>147984.87000000002</v>
      </c>
    </row>
    <row r="248" spans="1:29" ht="12.75">
      <c r="A248" s="46" t="s">
        <v>4</v>
      </c>
      <c r="B248" s="77">
        <v>66597.04</v>
      </c>
      <c r="C248" s="78">
        <v>9502.41</v>
      </c>
      <c r="D248" s="77">
        <v>67308.48</v>
      </c>
      <c r="E248" s="78">
        <v>8571.24</v>
      </c>
      <c r="F248" s="77">
        <v>68051.03</v>
      </c>
      <c r="G248" s="78">
        <v>9478.63</v>
      </c>
      <c r="H248" s="77">
        <v>68607.78</v>
      </c>
      <c r="I248" s="78">
        <v>9135.18</v>
      </c>
      <c r="J248" s="77">
        <v>69311.66</v>
      </c>
      <c r="K248" s="78">
        <v>9418.789999999999</v>
      </c>
      <c r="L248" s="77">
        <v>70077.23</v>
      </c>
      <c r="M248" s="78">
        <v>9100.42</v>
      </c>
      <c r="N248" s="83">
        <v>409953.22</v>
      </c>
      <c r="O248" s="94">
        <v>55206.67</v>
      </c>
      <c r="P248" s="77">
        <v>70773.38</v>
      </c>
      <c r="Q248" s="78">
        <v>9376.94</v>
      </c>
      <c r="R248" s="77">
        <v>71577.61</v>
      </c>
      <c r="S248" s="78">
        <v>9361.99</v>
      </c>
      <c r="T248" s="77">
        <v>72621.79</v>
      </c>
      <c r="U248" s="78">
        <v>9072.71</v>
      </c>
      <c r="V248" s="77">
        <v>73503.37</v>
      </c>
      <c r="W248" s="78">
        <v>9364.1</v>
      </c>
      <c r="X248" s="77">
        <v>75065.72</v>
      </c>
      <c r="Y248" s="78">
        <v>9131.310000000001</v>
      </c>
      <c r="Z248" s="77">
        <v>76171.58</v>
      </c>
      <c r="AA248" s="78">
        <v>9445.29</v>
      </c>
      <c r="AB248" s="83">
        <v>849666.6699999999</v>
      </c>
      <c r="AC248" s="84">
        <v>110959.01000000001</v>
      </c>
    </row>
    <row r="249" spans="1:29" ht="12.75">
      <c r="A249" s="46" t="s">
        <v>10</v>
      </c>
      <c r="B249" s="77">
        <v>20287.260000000002</v>
      </c>
      <c r="C249" s="78">
        <v>2894.67</v>
      </c>
      <c r="D249" s="77">
        <v>20503.92</v>
      </c>
      <c r="E249" s="78">
        <v>2610.99</v>
      </c>
      <c r="F249" s="77">
        <v>20730.18</v>
      </c>
      <c r="G249" s="78">
        <v>2887.48</v>
      </c>
      <c r="H249" s="77">
        <v>20899.719999999998</v>
      </c>
      <c r="I249" s="78">
        <v>2782.83</v>
      </c>
      <c r="J249" s="77">
        <v>21114.2</v>
      </c>
      <c r="K249" s="78">
        <v>2869.1800000000003</v>
      </c>
      <c r="L249" s="77">
        <v>21347.35</v>
      </c>
      <c r="M249" s="78">
        <v>2772.21</v>
      </c>
      <c r="N249" s="83">
        <v>124882.63</v>
      </c>
      <c r="O249" s="94">
        <v>16817.36</v>
      </c>
      <c r="P249" s="77">
        <v>21559.48</v>
      </c>
      <c r="Q249" s="78">
        <v>2856.48</v>
      </c>
      <c r="R249" s="77">
        <v>21804.41</v>
      </c>
      <c r="S249" s="78">
        <v>2851.9300000000003</v>
      </c>
      <c r="T249" s="77">
        <v>22122.56</v>
      </c>
      <c r="U249" s="78">
        <v>2763.7599999999998</v>
      </c>
      <c r="V249" s="77">
        <v>22391.04</v>
      </c>
      <c r="W249" s="78">
        <v>2852.5299999999997</v>
      </c>
      <c r="X249" s="77">
        <v>22867.04</v>
      </c>
      <c r="Y249" s="78">
        <v>2781.6400000000003</v>
      </c>
      <c r="Z249" s="77">
        <v>23203.85</v>
      </c>
      <c r="AA249" s="78">
        <v>2877.29</v>
      </c>
      <c r="AB249" s="83">
        <v>258831.01000000004</v>
      </c>
      <c r="AC249" s="84">
        <v>33800.99</v>
      </c>
    </row>
    <row r="250" spans="1:29" ht="13.5" thickBot="1">
      <c r="A250" s="46" t="s">
        <v>11</v>
      </c>
      <c r="B250" s="77">
        <v>247576.5</v>
      </c>
      <c r="C250" s="78">
        <v>35325.42</v>
      </c>
      <c r="D250" s="77">
        <v>250221.52</v>
      </c>
      <c r="E250" s="78">
        <v>31863.86</v>
      </c>
      <c r="F250" s="77">
        <v>252981.72</v>
      </c>
      <c r="G250" s="78">
        <v>35237.270000000004</v>
      </c>
      <c r="H250" s="77">
        <v>255051.72</v>
      </c>
      <c r="I250" s="78">
        <v>33960.32</v>
      </c>
      <c r="J250" s="77">
        <v>257668.16</v>
      </c>
      <c r="K250" s="78">
        <v>35014.62</v>
      </c>
      <c r="L250" s="77">
        <v>260514.43999999997</v>
      </c>
      <c r="M250" s="78">
        <v>33831.24</v>
      </c>
      <c r="N250" s="83">
        <v>1524014.0599999998</v>
      </c>
      <c r="O250" s="94">
        <v>205232.72999999998</v>
      </c>
      <c r="P250" s="77">
        <v>263102.14</v>
      </c>
      <c r="Q250" s="78">
        <v>34859.270000000004</v>
      </c>
      <c r="R250" s="77">
        <v>266092.17</v>
      </c>
      <c r="S250" s="78">
        <v>34803.43</v>
      </c>
      <c r="T250" s="77">
        <v>269973.67</v>
      </c>
      <c r="U250" s="78">
        <v>33728.22</v>
      </c>
      <c r="V250" s="77">
        <v>273251.21</v>
      </c>
      <c r="W250" s="78">
        <v>34811.44</v>
      </c>
      <c r="X250" s="77">
        <v>279059.05</v>
      </c>
      <c r="Y250" s="78">
        <v>33945.76</v>
      </c>
      <c r="Z250" s="77">
        <v>283170.37</v>
      </c>
      <c r="AA250" s="78">
        <v>35113.159999999996</v>
      </c>
      <c r="AB250" s="83">
        <v>3158662.6699999995</v>
      </c>
      <c r="AC250" s="84">
        <v>412494.01</v>
      </c>
    </row>
    <row r="251" spans="1:29" s="52" customFormat="1" ht="12.75" thickBot="1">
      <c r="A251" s="53" t="s">
        <v>244</v>
      </c>
      <c r="B251" s="81">
        <v>1149255.05</v>
      </c>
      <c r="C251" s="82">
        <v>163981.33000000002</v>
      </c>
      <c r="D251" s="81">
        <v>1161533.3599999999</v>
      </c>
      <c r="E251" s="82">
        <v>147912.53000000003</v>
      </c>
      <c r="F251" s="81">
        <v>1174346.2100000002</v>
      </c>
      <c r="G251" s="82">
        <v>163571.91</v>
      </c>
      <c r="H251" s="81">
        <v>1183955.23</v>
      </c>
      <c r="I251" s="82">
        <v>157644.50999999998</v>
      </c>
      <c r="J251" s="81">
        <v>1196100.7799999998</v>
      </c>
      <c r="K251" s="82">
        <v>162538.5</v>
      </c>
      <c r="L251" s="81">
        <v>1209313.31</v>
      </c>
      <c r="M251" s="82">
        <v>157044.88999999998</v>
      </c>
      <c r="N251" s="632">
        <v>7074503.9399999995</v>
      </c>
      <c r="O251" s="633">
        <v>952693.67</v>
      </c>
      <c r="P251" s="81">
        <v>1221325.4100000001</v>
      </c>
      <c r="Q251" s="82">
        <v>161817.23000000004</v>
      </c>
      <c r="R251" s="81">
        <v>1235205.25</v>
      </c>
      <c r="S251" s="82">
        <v>161558.15</v>
      </c>
      <c r="T251" s="81">
        <v>1253223.1900000002</v>
      </c>
      <c r="U251" s="82">
        <v>156567.07</v>
      </c>
      <c r="V251" s="81">
        <v>1268437.6700000002</v>
      </c>
      <c r="W251" s="82">
        <v>161595.46000000002</v>
      </c>
      <c r="X251" s="81">
        <v>1295397.71</v>
      </c>
      <c r="Y251" s="82">
        <v>157577.09999999998</v>
      </c>
      <c r="Z251" s="81">
        <v>1314482.6</v>
      </c>
      <c r="AA251" s="82">
        <v>162995.84</v>
      </c>
      <c r="AB251" s="632">
        <v>14662575.769999998</v>
      </c>
      <c r="AC251" s="633">
        <v>1914804.5200000003</v>
      </c>
    </row>
    <row r="252" spans="1:29" ht="13.5" thickBot="1">
      <c r="A252" s="52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1"/>
      <c r="AC252" s="52"/>
    </row>
    <row r="253" spans="1:29" s="52" customFormat="1" ht="12.75" thickBot="1">
      <c r="A253" s="930" t="s">
        <v>218</v>
      </c>
      <c r="B253" s="49"/>
      <c r="C253" s="49"/>
      <c r="D253" s="49"/>
      <c r="E253" s="49"/>
      <c r="F253" s="49"/>
      <c r="G253" s="49"/>
      <c r="H253" s="88" t="s">
        <v>256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88" t="s">
        <v>256</v>
      </c>
      <c r="W253" s="49"/>
      <c r="X253" s="49"/>
      <c r="Y253" s="49"/>
      <c r="Z253" s="49"/>
      <c r="AA253" s="49"/>
      <c r="AB253" s="49"/>
      <c r="AC253" s="48"/>
    </row>
    <row r="254" spans="1:29" ht="12.75">
      <c r="A254" s="45" t="s">
        <v>98</v>
      </c>
      <c r="B254" s="925">
        <v>263912.52999999997</v>
      </c>
      <c r="C254" s="43">
        <v>16659.9</v>
      </c>
      <c r="D254" s="44">
        <v>266750.33999999997</v>
      </c>
      <c r="E254" s="43">
        <v>14800.210000000001</v>
      </c>
      <c r="F254" s="44">
        <v>269265.56999999995</v>
      </c>
      <c r="G254" s="43">
        <v>16083.07</v>
      </c>
      <c r="H254" s="44">
        <v>272306.52</v>
      </c>
      <c r="I254" s="43">
        <v>15292.41</v>
      </c>
      <c r="J254" s="44">
        <v>275932.97</v>
      </c>
      <c r="K254" s="43">
        <v>15543.89</v>
      </c>
      <c r="L254" s="44">
        <v>279045.63</v>
      </c>
      <c r="M254" s="43">
        <v>14753.460000000001</v>
      </c>
      <c r="N254" s="44">
        <v>1627213.56</v>
      </c>
      <c r="O254" s="43">
        <v>93132.94</v>
      </c>
      <c r="P254" s="44">
        <v>281614.62999999995</v>
      </c>
      <c r="Q254" s="43">
        <v>14907.23</v>
      </c>
      <c r="R254" s="44">
        <v>285067.82</v>
      </c>
      <c r="S254" s="43">
        <v>14605.8</v>
      </c>
      <c r="T254" s="44">
        <v>288646.48000000004</v>
      </c>
      <c r="U254" s="43">
        <v>13837.6</v>
      </c>
      <c r="V254" s="44">
        <v>291938.36</v>
      </c>
      <c r="W254" s="43">
        <v>13966.03</v>
      </c>
      <c r="X254" s="44">
        <v>308460.98</v>
      </c>
      <c r="Y254" s="43">
        <v>13773.380000000001</v>
      </c>
      <c r="Z254" s="44">
        <v>318748.15</v>
      </c>
      <c r="AA254" s="43">
        <v>14165.71</v>
      </c>
      <c r="AB254" s="44">
        <v>3401689.9799999995</v>
      </c>
      <c r="AC254" s="43">
        <v>178388.69</v>
      </c>
    </row>
    <row r="255" spans="1:29" ht="12.75">
      <c r="A255" s="46" t="s">
        <v>37</v>
      </c>
      <c r="B255" s="926"/>
      <c r="C255" s="92"/>
      <c r="D255" s="91"/>
      <c r="E255" s="92"/>
      <c r="F255" s="91"/>
      <c r="G255" s="92"/>
      <c r="H255" s="91"/>
      <c r="I255" s="92"/>
      <c r="J255" s="91"/>
      <c r="K255" s="92"/>
      <c r="L255" s="91"/>
      <c r="M255" s="92"/>
      <c r="N255" s="61">
        <v>0</v>
      </c>
      <c r="O255" s="60">
        <v>0</v>
      </c>
      <c r="P255" s="91"/>
      <c r="Q255" s="92"/>
      <c r="R255" s="91"/>
      <c r="S255" s="92"/>
      <c r="T255" s="91"/>
      <c r="U255" s="92"/>
      <c r="V255" s="91"/>
      <c r="W255" s="92"/>
      <c r="X255" s="91"/>
      <c r="Y255" s="92"/>
      <c r="Z255" s="91"/>
      <c r="AA255" s="92"/>
      <c r="AB255" s="61">
        <v>0</v>
      </c>
      <c r="AC255" s="60">
        <v>0</v>
      </c>
    </row>
    <row r="256" spans="1:29" ht="12.75">
      <c r="A256" s="46" t="s">
        <v>252</v>
      </c>
      <c r="B256" s="926">
        <v>248471.68</v>
      </c>
      <c r="C256" s="92">
        <v>15685.18</v>
      </c>
      <c r="D256" s="91">
        <v>251143.47999999998</v>
      </c>
      <c r="E256" s="92">
        <v>13934.29</v>
      </c>
      <c r="F256" s="91">
        <v>253511.53999999998</v>
      </c>
      <c r="G256" s="92">
        <v>15142.09</v>
      </c>
      <c r="H256" s="91">
        <v>256374.58000000005</v>
      </c>
      <c r="I256" s="92">
        <v>14397.69</v>
      </c>
      <c r="J256" s="91">
        <v>259788.86</v>
      </c>
      <c r="K256" s="92">
        <v>14634.46</v>
      </c>
      <c r="L256" s="91">
        <v>262719.4</v>
      </c>
      <c r="M256" s="92">
        <v>13890.27</v>
      </c>
      <c r="N256" s="61">
        <v>1532009.54</v>
      </c>
      <c r="O256" s="60">
        <v>87683.98</v>
      </c>
      <c r="P256" s="91">
        <v>265138.08999999997</v>
      </c>
      <c r="Q256" s="92">
        <v>14035.05</v>
      </c>
      <c r="R256" s="91">
        <v>268389.25</v>
      </c>
      <c r="S256" s="92">
        <v>13751.25</v>
      </c>
      <c r="T256" s="91">
        <v>271758.53</v>
      </c>
      <c r="U256" s="92">
        <v>13028</v>
      </c>
      <c r="V256" s="91">
        <v>274857.81</v>
      </c>
      <c r="W256" s="92">
        <v>13148.91</v>
      </c>
      <c r="X256" s="91">
        <v>290413.73</v>
      </c>
      <c r="Y256" s="92">
        <v>12967.54</v>
      </c>
      <c r="Z256" s="91">
        <v>300099.03</v>
      </c>
      <c r="AA256" s="92">
        <v>13336.91</v>
      </c>
      <c r="AB256" s="61">
        <v>3202665.9800000004</v>
      </c>
      <c r="AC256" s="60">
        <v>167951.64</v>
      </c>
    </row>
    <row r="257" spans="1:29" ht="12.75">
      <c r="A257" s="46" t="s">
        <v>11</v>
      </c>
      <c r="B257" s="926">
        <v>15440.849999999999</v>
      </c>
      <c r="C257" s="92">
        <v>974.72</v>
      </c>
      <c r="D257" s="91">
        <v>15606.86</v>
      </c>
      <c r="E257" s="92">
        <v>865.92</v>
      </c>
      <c r="F257" s="91">
        <v>15754.029999999999</v>
      </c>
      <c r="G257" s="92">
        <v>940.98</v>
      </c>
      <c r="H257" s="91">
        <v>15931.94</v>
      </c>
      <c r="I257" s="92">
        <v>894.72</v>
      </c>
      <c r="J257" s="91">
        <v>16144.11</v>
      </c>
      <c r="K257" s="92">
        <v>909.43</v>
      </c>
      <c r="L257" s="91">
        <v>16326.23</v>
      </c>
      <c r="M257" s="92">
        <v>863.19</v>
      </c>
      <c r="N257" s="61">
        <v>95204.02</v>
      </c>
      <c r="O257" s="60">
        <v>5448.960000000001</v>
      </c>
      <c r="P257" s="91">
        <v>16476.54</v>
      </c>
      <c r="Q257" s="92">
        <v>872.18</v>
      </c>
      <c r="R257" s="91">
        <v>16678.57</v>
      </c>
      <c r="S257" s="92">
        <v>854.55</v>
      </c>
      <c r="T257" s="91">
        <v>16887.95</v>
      </c>
      <c r="U257" s="92">
        <v>809.6</v>
      </c>
      <c r="V257" s="91">
        <v>17080.55</v>
      </c>
      <c r="W257" s="92">
        <v>817.12</v>
      </c>
      <c r="X257" s="91">
        <v>18047.25</v>
      </c>
      <c r="Y257" s="92">
        <v>805.84</v>
      </c>
      <c r="Z257" s="91">
        <v>18649.12</v>
      </c>
      <c r="AA257" s="92">
        <v>828.8</v>
      </c>
      <c r="AB257" s="61">
        <v>199024</v>
      </c>
      <c r="AC257" s="60">
        <v>10437.050000000001</v>
      </c>
    </row>
    <row r="258" spans="1:29" ht="12.75">
      <c r="A258" s="736" t="s">
        <v>254</v>
      </c>
      <c r="B258" s="925">
        <v>56309.17</v>
      </c>
      <c r="C258" s="43">
        <v>55116.93</v>
      </c>
      <c r="D258" s="44">
        <v>56309.17</v>
      </c>
      <c r="E258" s="43">
        <v>49523.86</v>
      </c>
      <c r="F258" s="44">
        <v>56309.17</v>
      </c>
      <c r="G258" s="43">
        <v>54543.04</v>
      </c>
      <c r="H258" s="44">
        <v>56309.17</v>
      </c>
      <c r="I258" s="43">
        <v>52505.9</v>
      </c>
      <c r="J258" s="44">
        <v>56309.17</v>
      </c>
      <c r="K258" s="43">
        <v>53969.15</v>
      </c>
      <c r="L258" s="44">
        <v>56309.17</v>
      </c>
      <c r="M258" s="43">
        <v>51950.52</v>
      </c>
      <c r="N258" s="44">
        <v>337855.01999999996</v>
      </c>
      <c r="O258" s="43">
        <v>317609.4</v>
      </c>
      <c r="P258" s="44">
        <v>56309.17</v>
      </c>
      <c r="Q258" s="43">
        <v>53395.26</v>
      </c>
      <c r="R258" s="44">
        <v>56309.17</v>
      </c>
      <c r="S258" s="43">
        <v>53108.32</v>
      </c>
      <c r="T258" s="44">
        <v>56309.17</v>
      </c>
      <c r="U258" s="43">
        <v>51117.45</v>
      </c>
      <c r="V258" s="44">
        <v>56309.17</v>
      </c>
      <c r="W258" s="43">
        <v>52534.42</v>
      </c>
      <c r="X258" s="44">
        <v>56309.17</v>
      </c>
      <c r="Y258" s="43">
        <v>50562.08</v>
      </c>
      <c r="Z258" s="44">
        <v>56309.17</v>
      </c>
      <c r="AA258" s="43">
        <v>51960.53</v>
      </c>
      <c r="AB258" s="44">
        <v>675710.04</v>
      </c>
      <c r="AC258" s="43">
        <v>630287.4600000001</v>
      </c>
    </row>
    <row r="259" spans="1:29" ht="12.75">
      <c r="A259" s="862" t="s">
        <v>37</v>
      </c>
      <c r="B259" s="927">
        <v>56309.17</v>
      </c>
      <c r="C259" s="602">
        <v>55116.93</v>
      </c>
      <c r="D259" s="601">
        <v>56309.17</v>
      </c>
      <c r="E259" s="602">
        <v>49523.86</v>
      </c>
      <c r="F259" s="601">
        <v>56309.17</v>
      </c>
      <c r="G259" s="602">
        <v>54543.04</v>
      </c>
      <c r="H259" s="601">
        <v>56309.17</v>
      </c>
      <c r="I259" s="602">
        <v>52505.9</v>
      </c>
      <c r="J259" s="601">
        <v>56309.17</v>
      </c>
      <c r="K259" s="602">
        <v>53969.15</v>
      </c>
      <c r="L259" s="601">
        <v>56309.17</v>
      </c>
      <c r="M259" s="602">
        <v>51950.52</v>
      </c>
      <c r="N259" s="603">
        <v>337855.01999999996</v>
      </c>
      <c r="O259" s="94">
        <v>317609.4</v>
      </c>
      <c r="P259" s="601">
        <v>56309.17</v>
      </c>
      <c r="Q259" s="602">
        <v>53395.26</v>
      </c>
      <c r="R259" s="601">
        <v>56309.17</v>
      </c>
      <c r="S259" s="602">
        <v>53108.32</v>
      </c>
      <c r="T259" s="601">
        <v>56309.17</v>
      </c>
      <c r="U259" s="602">
        <v>51117.45</v>
      </c>
      <c r="V259" s="601">
        <v>56309.17</v>
      </c>
      <c r="W259" s="602">
        <v>52534.42</v>
      </c>
      <c r="X259" s="601">
        <v>56309.17</v>
      </c>
      <c r="Y259" s="602">
        <v>50562.08</v>
      </c>
      <c r="Z259" s="601">
        <v>56309.17</v>
      </c>
      <c r="AA259" s="602">
        <v>51960.53</v>
      </c>
      <c r="AB259" s="603">
        <v>675710.04</v>
      </c>
      <c r="AC259" s="94">
        <v>630287.4600000001</v>
      </c>
    </row>
    <row r="260" spans="1:29" ht="12.75">
      <c r="A260" s="862" t="s">
        <v>8</v>
      </c>
      <c r="B260" s="927"/>
      <c r="C260" s="602"/>
      <c r="D260" s="601"/>
      <c r="E260" s="602"/>
      <c r="F260" s="601"/>
      <c r="G260" s="602"/>
      <c r="H260" s="601"/>
      <c r="I260" s="602"/>
      <c r="J260" s="601"/>
      <c r="K260" s="602"/>
      <c r="L260" s="601"/>
      <c r="M260" s="602"/>
      <c r="N260" s="603">
        <v>0</v>
      </c>
      <c r="O260" s="94">
        <v>0</v>
      </c>
      <c r="P260" s="601"/>
      <c r="Q260" s="602"/>
      <c r="R260" s="601"/>
      <c r="S260" s="602"/>
      <c r="T260" s="601"/>
      <c r="U260" s="602"/>
      <c r="V260" s="601"/>
      <c r="W260" s="602"/>
      <c r="X260" s="601"/>
      <c r="Y260" s="602"/>
      <c r="Z260" s="601"/>
      <c r="AA260" s="602"/>
      <c r="AB260" s="603">
        <v>0</v>
      </c>
      <c r="AC260" s="94">
        <v>0</v>
      </c>
    </row>
    <row r="261" spans="1:29" ht="12.75">
      <c r="A261" s="862" t="s">
        <v>11</v>
      </c>
      <c r="B261" s="927"/>
      <c r="C261" s="602"/>
      <c r="D261" s="601"/>
      <c r="E261" s="602"/>
      <c r="F261" s="601"/>
      <c r="G261" s="602"/>
      <c r="H261" s="601"/>
      <c r="I261" s="602"/>
      <c r="J261" s="601"/>
      <c r="K261" s="602"/>
      <c r="L261" s="601"/>
      <c r="M261" s="602"/>
      <c r="N261" s="603">
        <v>0</v>
      </c>
      <c r="O261" s="94">
        <v>0</v>
      </c>
      <c r="P261" s="601"/>
      <c r="Q261" s="602"/>
      <c r="R261" s="601"/>
      <c r="S261" s="602"/>
      <c r="T261" s="601"/>
      <c r="U261" s="602"/>
      <c r="V261" s="601"/>
      <c r="W261" s="602"/>
      <c r="X261" s="601"/>
      <c r="Y261" s="602"/>
      <c r="Z261" s="601"/>
      <c r="AA261" s="602"/>
      <c r="AB261" s="603">
        <v>0</v>
      </c>
      <c r="AC261" s="94">
        <v>0</v>
      </c>
    </row>
    <row r="262" spans="1:29" ht="12.75">
      <c r="A262" s="661" t="s">
        <v>487</v>
      </c>
      <c r="B262" s="925">
        <v>9836</v>
      </c>
      <c r="C262" s="43">
        <v>0</v>
      </c>
      <c r="D262" s="44">
        <v>9836</v>
      </c>
      <c r="E262" s="43">
        <v>0</v>
      </c>
      <c r="F262" s="44">
        <v>9836</v>
      </c>
      <c r="G262" s="43">
        <v>0</v>
      </c>
      <c r="H262" s="44">
        <v>9836</v>
      </c>
      <c r="I262" s="43">
        <v>0</v>
      </c>
      <c r="J262" s="44">
        <v>9836</v>
      </c>
      <c r="K262" s="43">
        <v>0</v>
      </c>
      <c r="L262" s="44">
        <v>9836</v>
      </c>
      <c r="M262" s="43">
        <v>0</v>
      </c>
      <c r="N262" s="44">
        <v>59016</v>
      </c>
      <c r="O262" s="43">
        <v>0</v>
      </c>
      <c r="P262" s="44">
        <v>9836</v>
      </c>
      <c r="Q262" s="43">
        <v>0</v>
      </c>
      <c r="R262" s="44">
        <v>9836</v>
      </c>
      <c r="S262" s="43">
        <v>0</v>
      </c>
      <c r="T262" s="44">
        <v>9836</v>
      </c>
      <c r="U262" s="43">
        <v>0</v>
      </c>
      <c r="V262" s="44">
        <v>9836</v>
      </c>
      <c r="W262" s="43">
        <v>0</v>
      </c>
      <c r="X262" s="44">
        <v>9836</v>
      </c>
      <c r="Y262" s="43">
        <v>0</v>
      </c>
      <c r="Z262" s="44">
        <v>9836</v>
      </c>
      <c r="AA262" s="43">
        <v>0</v>
      </c>
      <c r="AB262" s="44">
        <v>118032</v>
      </c>
      <c r="AC262" s="43">
        <v>0</v>
      </c>
    </row>
    <row r="263" spans="1:29" s="1" customFormat="1" ht="12.75" thickBot="1">
      <c r="A263" s="436" t="s">
        <v>342</v>
      </c>
      <c r="B263" s="928">
        <v>9836</v>
      </c>
      <c r="C263" s="901"/>
      <c r="D263" s="900">
        <v>9836</v>
      </c>
      <c r="E263" s="901"/>
      <c r="F263" s="900">
        <v>9836</v>
      </c>
      <c r="G263" s="901"/>
      <c r="H263" s="900">
        <v>9836</v>
      </c>
      <c r="I263" s="901"/>
      <c r="J263" s="900">
        <v>9836</v>
      </c>
      <c r="K263" s="901"/>
      <c r="L263" s="900">
        <v>9836</v>
      </c>
      <c r="M263" s="901"/>
      <c r="N263" s="902">
        <v>59016</v>
      </c>
      <c r="O263" s="903">
        <v>0</v>
      </c>
      <c r="P263" s="900">
        <v>9836</v>
      </c>
      <c r="Q263" s="901"/>
      <c r="R263" s="900">
        <v>9836</v>
      </c>
      <c r="S263" s="901"/>
      <c r="T263" s="900">
        <v>9836</v>
      </c>
      <c r="U263" s="901"/>
      <c r="V263" s="900">
        <v>9836</v>
      </c>
      <c r="W263" s="901"/>
      <c r="X263" s="900">
        <v>9836</v>
      </c>
      <c r="Y263" s="901"/>
      <c r="Z263" s="900">
        <v>9836</v>
      </c>
      <c r="AA263" s="901"/>
      <c r="AB263" s="902">
        <v>118032</v>
      </c>
      <c r="AC263" s="903">
        <v>0</v>
      </c>
    </row>
    <row r="264" spans="1:29" s="1" customFormat="1" ht="12.75" thickBot="1">
      <c r="A264" s="931" t="s">
        <v>488</v>
      </c>
      <c r="B264" s="929">
        <v>330057.69999999995</v>
      </c>
      <c r="C264" s="910">
        <v>71776.83</v>
      </c>
      <c r="D264" s="909">
        <v>332895.50999999995</v>
      </c>
      <c r="E264" s="910">
        <v>64324.07</v>
      </c>
      <c r="F264" s="909">
        <v>335410.73999999993</v>
      </c>
      <c r="G264" s="910">
        <v>70626.11</v>
      </c>
      <c r="H264" s="909">
        <v>338451.69</v>
      </c>
      <c r="I264" s="910">
        <v>67798.31</v>
      </c>
      <c r="J264" s="909">
        <v>342078.13999999996</v>
      </c>
      <c r="K264" s="910">
        <v>69513.04000000001</v>
      </c>
      <c r="L264" s="909">
        <v>345190.8</v>
      </c>
      <c r="M264" s="910">
        <v>66703.98</v>
      </c>
      <c r="N264" s="909">
        <v>2024084.58</v>
      </c>
      <c r="O264" s="910">
        <v>410742.34</v>
      </c>
      <c r="P264" s="909">
        <v>347759.79999999993</v>
      </c>
      <c r="Q264" s="910">
        <v>68302.49</v>
      </c>
      <c r="R264" s="909">
        <v>351212.99</v>
      </c>
      <c r="S264" s="910">
        <v>67714.12</v>
      </c>
      <c r="T264" s="909">
        <v>354791.65</v>
      </c>
      <c r="U264" s="910">
        <v>64955.049999999996</v>
      </c>
      <c r="V264" s="909">
        <v>358083.52999999997</v>
      </c>
      <c r="W264" s="910">
        <v>66500.45</v>
      </c>
      <c r="X264" s="909">
        <v>374606.14999999997</v>
      </c>
      <c r="Y264" s="910">
        <v>64335.46000000001</v>
      </c>
      <c r="Z264" s="909">
        <v>384893.32</v>
      </c>
      <c r="AA264" s="910">
        <v>66126.23999999999</v>
      </c>
      <c r="AB264" s="909">
        <v>4195432.02</v>
      </c>
      <c r="AC264" s="910">
        <v>808676.1500000001</v>
      </c>
    </row>
    <row r="265" spans="1:29" s="1" customFormat="1" ht="12.75" thickBot="1">
      <c r="A265" s="908" t="s">
        <v>494</v>
      </c>
      <c r="B265" s="909">
        <v>1479312.75</v>
      </c>
      <c r="C265" s="910">
        <v>235758.16000000003</v>
      </c>
      <c r="D265" s="909">
        <v>1494428.8699999999</v>
      </c>
      <c r="E265" s="910">
        <v>212236.60000000003</v>
      </c>
      <c r="F265" s="909">
        <v>1509756.9500000002</v>
      </c>
      <c r="G265" s="910">
        <v>234198.02000000002</v>
      </c>
      <c r="H265" s="909">
        <v>1522406.92</v>
      </c>
      <c r="I265" s="910">
        <v>225442.81999999998</v>
      </c>
      <c r="J265" s="909">
        <v>1538178.9199999997</v>
      </c>
      <c r="K265" s="910">
        <v>232051.54</v>
      </c>
      <c r="L265" s="909">
        <v>1554504.11</v>
      </c>
      <c r="M265" s="910">
        <v>223748.87</v>
      </c>
      <c r="N265" s="909">
        <v>9098588.52</v>
      </c>
      <c r="O265" s="910">
        <v>1363436.01</v>
      </c>
      <c r="P265" s="909">
        <v>1569085.21</v>
      </c>
      <c r="Q265" s="910">
        <v>230119.72000000003</v>
      </c>
      <c r="R265" s="909">
        <v>1586418.24</v>
      </c>
      <c r="S265" s="910">
        <v>229272.27</v>
      </c>
      <c r="T265" s="909">
        <v>1608014.8400000003</v>
      </c>
      <c r="U265" s="910">
        <v>221522.12</v>
      </c>
      <c r="V265" s="909">
        <v>1626521.2000000002</v>
      </c>
      <c r="W265" s="910">
        <v>228095.91000000003</v>
      </c>
      <c r="X265" s="909">
        <v>1670003.8599999999</v>
      </c>
      <c r="Y265" s="910">
        <v>221912.56</v>
      </c>
      <c r="Z265" s="909">
        <v>1699375.9200000002</v>
      </c>
      <c r="AA265" s="910">
        <v>229122.08</v>
      </c>
      <c r="AB265" s="909">
        <v>18858007.79</v>
      </c>
      <c r="AC265" s="910">
        <v>2723480.6700000004</v>
      </c>
    </row>
    <row r="266" ht="13.5" thickBot="1"/>
    <row r="267" spans="1:29" ht="12.75">
      <c r="A267" s="933" t="s">
        <v>253</v>
      </c>
      <c r="B267" s="934">
        <v>649519.97</v>
      </c>
      <c r="C267" s="935">
        <v>239349.51</v>
      </c>
      <c r="D267" s="934">
        <v>656855.33</v>
      </c>
      <c r="E267" s="935">
        <v>234923.13</v>
      </c>
      <c r="F267" s="934">
        <v>664304.3400000001</v>
      </c>
      <c r="G267" s="935">
        <v>220099.55</v>
      </c>
      <c r="H267" s="934">
        <v>671868.84</v>
      </c>
      <c r="I267" s="935">
        <v>217298.55</v>
      </c>
      <c r="J267" s="934">
        <v>679550.66</v>
      </c>
      <c r="K267" s="935">
        <v>206372.44</v>
      </c>
      <c r="L267" s="934">
        <v>687351.67</v>
      </c>
      <c r="M267" s="935">
        <v>202997.99000000002</v>
      </c>
      <c r="N267" s="934">
        <v>4009450.81</v>
      </c>
      <c r="O267" s="935">
        <v>1321041.17</v>
      </c>
      <c r="P267" s="934">
        <v>695273.79</v>
      </c>
      <c r="Q267" s="935">
        <v>184413.39</v>
      </c>
      <c r="R267" s="934">
        <v>703318.96</v>
      </c>
      <c r="S267" s="935">
        <v>180626.35</v>
      </c>
      <c r="T267" s="934">
        <v>711489.15</v>
      </c>
      <c r="U267" s="935">
        <v>172920.96</v>
      </c>
      <c r="V267" s="934">
        <v>719786.36</v>
      </c>
      <c r="W267" s="935">
        <v>158091.49</v>
      </c>
      <c r="X267" s="934">
        <v>728212.62</v>
      </c>
      <c r="Y267" s="935">
        <v>151816.12000000002</v>
      </c>
      <c r="Z267" s="934">
        <v>736770.02</v>
      </c>
      <c r="AA267" s="935">
        <v>141953.19</v>
      </c>
      <c r="AB267" s="934">
        <v>8304301.710000001</v>
      </c>
      <c r="AC267" s="935">
        <v>2310862.67</v>
      </c>
    </row>
    <row r="268" spans="1:29" ht="12.75">
      <c r="A268" s="738" t="s">
        <v>481</v>
      </c>
      <c r="B268" s="936">
        <v>487714.99</v>
      </c>
      <c r="C268" s="937">
        <v>178239.78</v>
      </c>
      <c r="D268" s="936">
        <v>495050.35</v>
      </c>
      <c r="E268" s="937">
        <v>170904.44</v>
      </c>
      <c r="F268" s="936">
        <v>502499.36000000004</v>
      </c>
      <c r="G268" s="937">
        <v>163455.40999999997</v>
      </c>
      <c r="H268" s="936">
        <v>510063.86</v>
      </c>
      <c r="I268" s="937">
        <v>155890.91999999998</v>
      </c>
      <c r="J268" s="936">
        <v>517745.68</v>
      </c>
      <c r="K268" s="937">
        <v>148209.1</v>
      </c>
      <c r="L268" s="936">
        <v>525546.6900000001</v>
      </c>
      <c r="M268" s="937">
        <v>140408.08000000002</v>
      </c>
      <c r="N268" s="936">
        <v>3038620.93</v>
      </c>
      <c r="O268" s="937">
        <v>957107.73</v>
      </c>
      <c r="P268" s="936">
        <v>533468.81</v>
      </c>
      <c r="Q268" s="937">
        <v>132485.97</v>
      </c>
      <c r="R268" s="936">
        <v>541513.98</v>
      </c>
      <c r="S268" s="937">
        <v>124440.8</v>
      </c>
      <c r="T268" s="936">
        <v>549684.17</v>
      </c>
      <c r="U268" s="937">
        <v>116270.61</v>
      </c>
      <c r="V268" s="936">
        <v>557981.38</v>
      </c>
      <c r="W268" s="937">
        <v>107973.4</v>
      </c>
      <c r="X268" s="936">
        <v>566407.64</v>
      </c>
      <c r="Y268" s="937">
        <v>99547.14000000001</v>
      </c>
      <c r="Z268" s="936">
        <v>574965.04</v>
      </c>
      <c r="AA268" s="937">
        <v>90989.74</v>
      </c>
      <c r="AB268" s="936">
        <v>6362641.95</v>
      </c>
      <c r="AC268" s="937">
        <v>1628815.39</v>
      </c>
    </row>
    <row r="269" spans="1:29" ht="12.75">
      <c r="A269" s="932" t="s">
        <v>250</v>
      </c>
      <c r="B269" s="77">
        <v>147490.76</v>
      </c>
      <c r="C269" s="78">
        <v>69720.29</v>
      </c>
      <c r="D269" s="77">
        <v>149703.12</v>
      </c>
      <c r="E269" s="78">
        <v>67507.93</v>
      </c>
      <c r="F269" s="77">
        <v>151948.67</v>
      </c>
      <c r="G269" s="78">
        <v>65262.37999999999</v>
      </c>
      <c r="H269" s="77">
        <v>154227.9</v>
      </c>
      <c r="I269" s="78">
        <v>62983.15</v>
      </c>
      <c r="J269" s="77">
        <v>156541.32</v>
      </c>
      <c r="K269" s="78">
        <v>60669.73</v>
      </c>
      <c r="L269" s="77">
        <v>158889.44</v>
      </c>
      <c r="M269" s="78">
        <v>58321.61</v>
      </c>
      <c r="N269" s="83">
        <v>918801.21</v>
      </c>
      <c r="O269" s="84">
        <v>384465.08999999997</v>
      </c>
      <c r="P269" s="77">
        <v>161272.78</v>
      </c>
      <c r="Q269" s="78">
        <v>55938.27</v>
      </c>
      <c r="R269" s="77">
        <v>163691.87</v>
      </c>
      <c r="S269" s="78">
        <v>53519.18</v>
      </c>
      <c r="T269" s="77">
        <v>166147.25</v>
      </c>
      <c r="U269" s="78">
        <v>51063.8</v>
      </c>
      <c r="V269" s="77">
        <v>168639.46</v>
      </c>
      <c r="W269" s="78">
        <v>48571.59</v>
      </c>
      <c r="X269" s="77">
        <v>171169.05</v>
      </c>
      <c r="Y269" s="78">
        <v>46042</v>
      </c>
      <c r="Z269" s="77">
        <v>173736.58</v>
      </c>
      <c r="AA269" s="78">
        <v>43474.46</v>
      </c>
      <c r="AB269" s="83">
        <v>1923458.2</v>
      </c>
      <c r="AC269" s="84">
        <v>683074.3899999999</v>
      </c>
    </row>
    <row r="270" spans="1:29" ht="12.75">
      <c r="A270" s="46" t="s">
        <v>229</v>
      </c>
      <c r="B270" s="91">
        <v>221124.35</v>
      </c>
      <c r="C270" s="92">
        <v>74875.23</v>
      </c>
      <c r="D270" s="91">
        <v>223945.99</v>
      </c>
      <c r="E270" s="92">
        <v>72053.6</v>
      </c>
      <c r="F270" s="91">
        <v>226803.63</v>
      </c>
      <c r="G270" s="92">
        <v>69195.95</v>
      </c>
      <c r="H270" s="91">
        <v>229697.74</v>
      </c>
      <c r="I270" s="92">
        <v>66301.84</v>
      </c>
      <c r="J270" s="91">
        <v>232628.78</v>
      </c>
      <c r="K270" s="92">
        <v>63370.8</v>
      </c>
      <c r="L270" s="91">
        <v>235597.22</v>
      </c>
      <c r="M270" s="92">
        <v>60402.36</v>
      </c>
      <c r="N270" s="61">
        <v>1369797.71</v>
      </c>
      <c r="O270" s="60">
        <v>406199.77999999997</v>
      </c>
      <c r="P270" s="91">
        <v>238603.54</v>
      </c>
      <c r="Q270" s="92">
        <v>57396.05</v>
      </c>
      <c r="R270" s="91">
        <v>241648.22</v>
      </c>
      <c r="S270" s="92">
        <v>54351.36</v>
      </c>
      <c r="T270" s="91">
        <v>244731.75</v>
      </c>
      <c r="U270" s="92">
        <v>51267.83</v>
      </c>
      <c r="V270" s="91">
        <v>247854.63</v>
      </c>
      <c r="W270" s="92">
        <v>48144.95</v>
      </c>
      <c r="X270" s="91">
        <v>251017.36</v>
      </c>
      <c r="Y270" s="92">
        <v>44982.23</v>
      </c>
      <c r="Z270" s="91">
        <v>254220.45</v>
      </c>
      <c r="AA270" s="92">
        <v>41779.14</v>
      </c>
      <c r="AB270" s="603">
        <v>2847873.66</v>
      </c>
      <c r="AC270" s="94">
        <v>704121.3399999999</v>
      </c>
    </row>
    <row r="271" spans="1:29" ht="12.75">
      <c r="A271" s="938" t="s">
        <v>10</v>
      </c>
      <c r="B271" s="939">
        <v>119099.88</v>
      </c>
      <c r="C271" s="940">
        <v>33644.26</v>
      </c>
      <c r="D271" s="939">
        <v>121401.24</v>
      </c>
      <c r="E271" s="940">
        <v>31342.91</v>
      </c>
      <c r="F271" s="939">
        <v>123747.06</v>
      </c>
      <c r="G271" s="940">
        <v>28997.08</v>
      </c>
      <c r="H271" s="939">
        <v>126138.22</v>
      </c>
      <c r="I271" s="940">
        <v>26605.93</v>
      </c>
      <c r="J271" s="939">
        <v>128575.58</v>
      </c>
      <c r="K271" s="940">
        <v>24168.57</v>
      </c>
      <c r="L271" s="939">
        <v>131060.03</v>
      </c>
      <c r="M271" s="940">
        <v>21684.11</v>
      </c>
      <c r="N271" s="941">
        <v>750022.01</v>
      </c>
      <c r="O271" s="942">
        <v>166442.86</v>
      </c>
      <c r="P271" s="943">
        <v>133592.49</v>
      </c>
      <c r="Q271" s="944">
        <v>19151.65</v>
      </c>
      <c r="R271" s="943">
        <v>136173.89</v>
      </c>
      <c r="S271" s="944">
        <v>16570.26</v>
      </c>
      <c r="T271" s="943">
        <v>138805.17</v>
      </c>
      <c r="U271" s="944">
        <v>13938.98</v>
      </c>
      <c r="V271" s="943">
        <v>141487.29</v>
      </c>
      <c r="W271" s="944">
        <v>11256.86</v>
      </c>
      <c r="X271" s="943">
        <v>144221.23</v>
      </c>
      <c r="Y271" s="944">
        <v>8522.91</v>
      </c>
      <c r="Z271" s="943">
        <v>147008.01</v>
      </c>
      <c r="AA271" s="944">
        <v>5736.14</v>
      </c>
      <c r="AB271" s="941">
        <v>1591310.09</v>
      </c>
      <c r="AC271" s="942">
        <v>241619.66</v>
      </c>
    </row>
    <row r="272" spans="1:29" ht="12.75">
      <c r="A272" s="738" t="s">
        <v>493</v>
      </c>
      <c r="B272" s="936">
        <v>161804.98</v>
      </c>
      <c r="C272" s="937">
        <v>61109.729999999996</v>
      </c>
      <c r="D272" s="936">
        <v>161804.98</v>
      </c>
      <c r="E272" s="937">
        <v>64018.69</v>
      </c>
      <c r="F272" s="936">
        <v>161804.98</v>
      </c>
      <c r="G272" s="937">
        <v>56644.14</v>
      </c>
      <c r="H272" s="936">
        <v>161804.98</v>
      </c>
      <c r="I272" s="937">
        <v>61407.63</v>
      </c>
      <c r="J272" s="936">
        <v>161804.98</v>
      </c>
      <c r="K272" s="937">
        <v>58163.340000000004</v>
      </c>
      <c r="L272" s="936">
        <v>161804.98</v>
      </c>
      <c r="M272" s="937">
        <v>62589.909999999996</v>
      </c>
      <c r="N272" s="936">
        <v>970829.88</v>
      </c>
      <c r="O272" s="937">
        <v>363933.44</v>
      </c>
      <c r="P272" s="936">
        <v>161804.98</v>
      </c>
      <c r="Q272" s="937">
        <v>51927.42</v>
      </c>
      <c r="R272" s="936">
        <v>161804.98</v>
      </c>
      <c r="S272" s="937">
        <v>56185.549999999996</v>
      </c>
      <c r="T272" s="936">
        <v>161804.98</v>
      </c>
      <c r="U272" s="937">
        <v>56650.35</v>
      </c>
      <c r="V272" s="936">
        <v>161804.98</v>
      </c>
      <c r="W272" s="937">
        <v>50118.09</v>
      </c>
      <c r="X272" s="936">
        <v>161804.98</v>
      </c>
      <c r="Y272" s="937">
        <v>52268.98</v>
      </c>
      <c r="Z272" s="936">
        <v>161804.98</v>
      </c>
      <c r="AA272" s="937">
        <v>50963.45</v>
      </c>
      <c r="AB272" s="936">
        <v>1941659.7600000002</v>
      </c>
      <c r="AC272" s="937">
        <v>682047.28</v>
      </c>
    </row>
    <row r="273" spans="1:29" ht="12.75">
      <c r="A273" s="945" t="s">
        <v>1</v>
      </c>
      <c r="B273" s="77"/>
      <c r="C273" s="78"/>
      <c r="D273" s="77"/>
      <c r="E273" s="78"/>
      <c r="F273" s="77"/>
      <c r="G273" s="78"/>
      <c r="H273" s="77"/>
      <c r="I273" s="78"/>
      <c r="J273" s="77"/>
      <c r="K273" s="78"/>
      <c r="L273" s="77"/>
      <c r="M273" s="78"/>
      <c r="N273" s="83">
        <v>0</v>
      </c>
      <c r="O273" s="84">
        <v>0</v>
      </c>
      <c r="P273" s="77"/>
      <c r="Q273" s="78"/>
      <c r="R273" s="77"/>
      <c r="S273" s="78"/>
      <c r="T273" s="77"/>
      <c r="U273" s="78"/>
      <c r="V273" s="77"/>
      <c r="W273" s="78"/>
      <c r="X273" s="77"/>
      <c r="Y273" s="78"/>
      <c r="Z273" s="77"/>
      <c r="AA273" s="78"/>
      <c r="AB273" s="83">
        <v>0</v>
      </c>
      <c r="AC273" s="84">
        <v>0</v>
      </c>
    </row>
    <row r="274" spans="1:29" ht="12.75">
      <c r="A274" s="862" t="s">
        <v>15</v>
      </c>
      <c r="B274" s="601"/>
      <c r="C274" s="602"/>
      <c r="D274" s="601"/>
      <c r="E274" s="602"/>
      <c r="F274" s="601"/>
      <c r="G274" s="602"/>
      <c r="H274" s="601"/>
      <c r="I274" s="602"/>
      <c r="J274" s="601"/>
      <c r="K274" s="602"/>
      <c r="L274" s="601"/>
      <c r="M274" s="602"/>
      <c r="N274" s="603">
        <v>0</v>
      </c>
      <c r="O274" s="94">
        <v>0</v>
      </c>
      <c r="P274" s="601"/>
      <c r="Q274" s="602"/>
      <c r="R274" s="601"/>
      <c r="S274" s="602"/>
      <c r="T274" s="601"/>
      <c r="U274" s="602"/>
      <c r="V274" s="601"/>
      <c r="W274" s="602"/>
      <c r="X274" s="601"/>
      <c r="Y274" s="602"/>
      <c r="Z274" s="601"/>
      <c r="AA274" s="602"/>
      <c r="AB274" s="603">
        <v>0</v>
      </c>
      <c r="AC274" s="94">
        <v>0</v>
      </c>
    </row>
    <row r="275" spans="1:29" ht="12.75">
      <c r="A275" s="862" t="s">
        <v>13</v>
      </c>
      <c r="B275" s="601">
        <v>96454.99</v>
      </c>
      <c r="C275" s="602">
        <v>37857.92</v>
      </c>
      <c r="D275" s="601">
        <v>96454.99</v>
      </c>
      <c r="E275" s="602">
        <v>39690.57</v>
      </c>
      <c r="F275" s="601">
        <v>96454.99</v>
      </c>
      <c r="G275" s="602">
        <v>35146.61</v>
      </c>
      <c r="H275" s="601">
        <v>96454.99</v>
      </c>
      <c r="I275" s="602">
        <v>38134.07</v>
      </c>
      <c r="J275" s="601">
        <v>96454.99</v>
      </c>
      <c r="K275" s="602">
        <v>36150.8</v>
      </c>
      <c r="L275" s="601">
        <v>96454.99</v>
      </c>
      <c r="M275" s="602">
        <v>38937.42</v>
      </c>
      <c r="N275" s="603">
        <v>578729.9400000001</v>
      </c>
      <c r="O275" s="94">
        <v>225917.38999999996</v>
      </c>
      <c r="P275" s="601">
        <v>96454.99</v>
      </c>
      <c r="Q275" s="602">
        <v>32334.879999999997</v>
      </c>
      <c r="R275" s="601">
        <v>96454.99</v>
      </c>
      <c r="S275" s="602">
        <v>35021.09</v>
      </c>
      <c r="T275" s="601">
        <v>96454.99</v>
      </c>
      <c r="U275" s="602">
        <v>35347.45</v>
      </c>
      <c r="V275" s="601">
        <v>96454.99</v>
      </c>
      <c r="W275" s="602">
        <v>31305.59</v>
      </c>
      <c r="X275" s="601">
        <v>96454.99</v>
      </c>
      <c r="Y275" s="602">
        <v>32686.35</v>
      </c>
      <c r="Z275" s="601">
        <v>96454.99</v>
      </c>
      <c r="AA275" s="602">
        <v>31908.1</v>
      </c>
      <c r="AB275" s="603">
        <v>1157459.8800000001</v>
      </c>
      <c r="AC275" s="94">
        <v>424520.85</v>
      </c>
    </row>
    <row r="276" spans="1:29" ht="12.75">
      <c r="A276" s="924" t="s">
        <v>3</v>
      </c>
      <c r="B276" s="601">
        <v>62316.66</v>
      </c>
      <c r="C276" s="602">
        <v>22107.04</v>
      </c>
      <c r="D276" s="601">
        <v>62316.66</v>
      </c>
      <c r="E276" s="602">
        <v>23128.87</v>
      </c>
      <c r="F276" s="601">
        <v>62316.66</v>
      </c>
      <c r="G276" s="602">
        <v>20436.45</v>
      </c>
      <c r="H276" s="601">
        <v>62316.66</v>
      </c>
      <c r="I276" s="602">
        <v>22123.27</v>
      </c>
      <c r="J276" s="601">
        <v>62316.66</v>
      </c>
      <c r="K276" s="602">
        <v>20923.03</v>
      </c>
      <c r="L276" s="601">
        <v>62316.66</v>
      </c>
      <c r="M276" s="602">
        <v>22480.09</v>
      </c>
      <c r="N276" s="603">
        <v>373899.9600000001</v>
      </c>
      <c r="O276" s="94">
        <v>131198.75</v>
      </c>
      <c r="P276" s="601">
        <v>62316.66</v>
      </c>
      <c r="Q276" s="602">
        <v>18619.88</v>
      </c>
      <c r="R276" s="601">
        <v>62316.66</v>
      </c>
      <c r="S276" s="602">
        <v>20112.06</v>
      </c>
      <c r="T276" s="601">
        <v>62316.66</v>
      </c>
      <c r="U276" s="602">
        <v>20241.82</v>
      </c>
      <c r="V276" s="601">
        <v>62316.66</v>
      </c>
      <c r="W276" s="602">
        <v>17873.789999999997</v>
      </c>
      <c r="X276" s="601">
        <v>62316.66</v>
      </c>
      <c r="Y276" s="602">
        <v>18603.65</v>
      </c>
      <c r="Z276" s="601">
        <v>62316.66</v>
      </c>
      <c r="AA276" s="602">
        <v>18100.850000000002</v>
      </c>
      <c r="AB276" s="603">
        <v>747799.9200000003</v>
      </c>
      <c r="AC276" s="94">
        <v>244750.80000000002</v>
      </c>
    </row>
    <row r="277" spans="1:29" ht="12.75">
      <c r="A277" s="924" t="s">
        <v>3</v>
      </c>
      <c r="B277" s="601">
        <v>3033.33</v>
      </c>
      <c r="C277" s="602">
        <v>1144.77</v>
      </c>
      <c r="D277" s="601">
        <v>3033.33</v>
      </c>
      <c r="E277" s="602">
        <v>1199.25</v>
      </c>
      <c r="F277" s="601">
        <v>3033.33</v>
      </c>
      <c r="G277" s="602">
        <v>1061.08</v>
      </c>
      <c r="H277" s="601">
        <v>3033.33</v>
      </c>
      <c r="I277" s="602">
        <v>1150.29</v>
      </c>
      <c r="J277" s="601">
        <v>3033.33</v>
      </c>
      <c r="K277" s="602">
        <v>1089.51</v>
      </c>
      <c r="L277" s="601">
        <v>3033.33</v>
      </c>
      <c r="M277" s="602">
        <v>1172.4</v>
      </c>
      <c r="N277" s="603">
        <v>18199.98</v>
      </c>
      <c r="O277" s="94">
        <v>6817.299999999999</v>
      </c>
      <c r="P277" s="601">
        <v>3033.33</v>
      </c>
      <c r="Q277" s="602">
        <v>972.66</v>
      </c>
      <c r="R277" s="601">
        <v>3033.33</v>
      </c>
      <c r="S277" s="602">
        <v>1052.4</v>
      </c>
      <c r="T277" s="601">
        <v>3033.33</v>
      </c>
      <c r="U277" s="602">
        <v>1061.08</v>
      </c>
      <c r="V277" s="601">
        <v>3033.33</v>
      </c>
      <c r="W277" s="602">
        <v>938.71</v>
      </c>
      <c r="X277" s="601">
        <v>3033.33</v>
      </c>
      <c r="Y277" s="602">
        <v>978.98</v>
      </c>
      <c r="Z277" s="601">
        <v>3033.33</v>
      </c>
      <c r="AA277" s="602">
        <v>954.5</v>
      </c>
      <c r="AB277" s="603">
        <v>36399.96000000001</v>
      </c>
      <c r="AC277" s="94">
        <v>12775.629999999997</v>
      </c>
    </row>
    <row r="278" spans="1:29" ht="12.75">
      <c r="A278" s="862" t="s">
        <v>7</v>
      </c>
      <c r="B278" s="601"/>
      <c r="C278" s="602"/>
      <c r="D278" s="601"/>
      <c r="E278" s="602"/>
      <c r="F278" s="601"/>
      <c r="G278" s="602"/>
      <c r="H278" s="601"/>
      <c r="I278" s="602"/>
      <c r="J278" s="601"/>
      <c r="K278" s="602"/>
      <c r="L278" s="601"/>
      <c r="M278" s="602"/>
      <c r="N278" s="603">
        <v>0</v>
      </c>
      <c r="O278" s="94">
        <v>0</v>
      </c>
      <c r="P278" s="601"/>
      <c r="Q278" s="602"/>
      <c r="R278" s="601"/>
      <c r="S278" s="602"/>
      <c r="T278" s="601"/>
      <c r="U278" s="602"/>
      <c r="V278" s="601"/>
      <c r="W278" s="602"/>
      <c r="X278" s="601"/>
      <c r="Y278" s="602"/>
      <c r="Z278" s="601"/>
      <c r="AA278" s="602"/>
      <c r="AB278" s="603">
        <v>0</v>
      </c>
      <c r="AC278" s="94">
        <v>0</v>
      </c>
    </row>
    <row r="279" spans="1:29" ht="13.5" thickBot="1">
      <c r="A279" s="904" t="s">
        <v>4</v>
      </c>
      <c r="B279" s="609"/>
      <c r="C279" s="610"/>
      <c r="D279" s="609"/>
      <c r="E279" s="610"/>
      <c r="F279" s="609"/>
      <c r="G279" s="610"/>
      <c r="H279" s="609"/>
      <c r="I279" s="610"/>
      <c r="J279" s="609"/>
      <c r="K279" s="610"/>
      <c r="L279" s="609"/>
      <c r="M279" s="610"/>
      <c r="N279" s="611">
        <v>0</v>
      </c>
      <c r="O279" s="612">
        <v>0</v>
      </c>
      <c r="P279" s="609"/>
      <c r="Q279" s="610"/>
      <c r="R279" s="609"/>
      <c r="S279" s="610"/>
      <c r="T279" s="609"/>
      <c r="U279" s="610"/>
      <c r="V279" s="609"/>
      <c r="W279" s="610"/>
      <c r="X279" s="609"/>
      <c r="Y279" s="610"/>
      <c r="Z279" s="609"/>
      <c r="AA279" s="610"/>
      <c r="AB279" s="611">
        <v>0</v>
      </c>
      <c r="AC279" s="612">
        <v>0</v>
      </c>
    </row>
    <row r="280" ht="13.5" thickBot="1"/>
    <row r="281" spans="1:29" s="1" customFormat="1" ht="12">
      <c r="A281" s="905" t="s">
        <v>314</v>
      </c>
      <c r="B281" s="898">
        <v>47232998.61</v>
      </c>
      <c r="C281" s="899">
        <v>21170055.099999998</v>
      </c>
      <c r="D281" s="898">
        <v>45952661.36</v>
      </c>
      <c r="E281" s="899">
        <v>20360031.490000002</v>
      </c>
      <c r="F281" s="898">
        <v>46552138.06</v>
      </c>
      <c r="G281" s="899">
        <v>20139972.79</v>
      </c>
      <c r="H281" s="898">
        <v>46647364.669999994</v>
      </c>
      <c r="I281" s="899">
        <v>19665338.19</v>
      </c>
      <c r="J281" s="898">
        <v>46998655.09</v>
      </c>
      <c r="K281" s="899">
        <v>19314047.76</v>
      </c>
      <c r="L281" s="898">
        <v>47352608.849999994</v>
      </c>
      <c r="M281" s="899">
        <v>18960093.990000002</v>
      </c>
      <c r="N281" s="898">
        <v>280736426.64</v>
      </c>
      <c r="O281" s="899">
        <v>119609539.32000002</v>
      </c>
      <c r="P281" s="898">
        <v>49417140.13</v>
      </c>
      <c r="Q281" s="899">
        <v>18985903.58</v>
      </c>
      <c r="R281" s="898">
        <v>48068548.989999995</v>
      </c>
      <c r="S281" s="899">
        <v>18244153.87</v>
      </c>
      <c r="T281" s="898">
        <v>48705318.62</v>
      </c>
      <c r="U281" s="899">
        <v>17986792.220000003</v>
      </c>
      <c r="V281" s="898">
        <v>48738528.01</v>
      </c>
      <c r="W281" s="899">
        <v>17517332.62</v>
      </c>
      <c r="X281" s="898">
        <v>49105320.23</v>
      </c>
      <c r="Y281" s="899">
        <v>17150540.4</v>
      </c>
      <c r="Z281" s="898">
        <v>49474890.18</v>
      </c>
      <c r="AA281" s="899">
        <v>16780970.46</v>
      </c>
      <c r="AB281" s="898">
        <v>574246172.8</v>
      </c>
      <c r="AC281" s="899">
        <v>226275232.47000006</v>
      </c>
    </row>
    <row r="282" spans="1:29" s="1" customFormat="1" ht="12">
      <c r="A282" s="46" t="s">
        <v>344</v>
      </c>
      <c r="B282" s="91">
        <v>1623781.36</v>
      </c>
      <c r="C282" s="92">
        <v>466569.51</v>
      </c>
      <c r="D282" s="89"/>
      <c r="E282" s="90"/>
      <c r="F282" s="89"/>
      <c r="G282" s="90"/>
      <c r="H282" s="89"/>
      <c r="I282" s="90"/>
      <c r="J282" s="89"/>
      <c r="K282" s="90"/>
      <c r="L282" s="89"/>
      <c r="M282" s="90"/>
      <c r="N282" s="61">
        <v>1623781.36</v>
      </c>
      <c r="O282" s="60">
        <v>466569.51</v>
      </c>
      <c r="P282" s="91">
        <v>1707913.53</v>
      </c>
      <c r="Q282" s="92">
        <v>382437.34</v>
      </c>
      <c r="R282" s="89"/>
      <c r="S282" s="90"/>
      <c r="T282" s="89"/>
      <c r="U282" s="90"/>
      <c r="V282" s="89"/>
      <c r="W282" s="90"/>
      <c r="X282" s="89"/>
      <c r="Y282" s="90"/>
      <c r="Z282" s="89"/>
      <c r="AA282" s="90"/>
      <c r="AB282" s="61">
        <v>3331694.89</v>
      </c>
      <c r="AC282" s="60">
        <v>849006.8500000001</v>
      </c>
    </row>
    <row r="283" spans="1:29" s="1" customFormat="1" ht="12">
      <c r="A283" s="46" t="s">
        <v>345</v>
      </c>
      <c r="B283" s="91">
        <v>50611.77</v>
      </c>
      <c r="C283" s="92">
        <v>6230.44</v>
      </c>
      <c r="D283" s="91">
        <v>51268.87</v>
      </c>
      <c r="E283" s="92">
        <v>5573.35</v>
      </c>
      <c r="F283" s="91">
        <v>51934.49</v>
      </c>
      <c r="G283" s="92">
        <v>4907.73</v>
      </c>
      <c r="H283" s="91">
        <v>52608.76</v>
      </c>
      <c r="I283" s="92">
        <v>4233.46</v>
      </c>
      <c r="J283" s="91">
        <v>53291.78</v>
      </c>
      <c r="K283" s="92">
        <v>3550.44</v>
      </c>
      <c r="L283" s="91">
        <v>53983.66</v>
      </c>
      <c r="M283" s="92">
        <v>2858.55</v>
      </c>
      <c r="N283" s="61">
        <v>313699.33</v>
      </c>
      <c r="O283" s="60">
        <v>27353.969999999998</v>
      </c>
      <c r="P283" s="91">
        <v>54684.53</v>
      </c>
      <c r="Q283" s="92">
        <v>2157.68</v>
      </c>
      <c r="R283" s="91">
        <v>55394.51</v>
      </c>
      <c r="S283" s="92">
        <v>1447.71</v>
      </c>
      <c r="T283" s="91">
        <v>56113.69</v>
      </c>
      <c r="U283" s="92">
        <v>728.52</v>
      </c>
      <c r="V283" s="91"/>
      <c r="W283" s="92"/>
      <c r="X283" s="91"/>
      <c r="Y283" s="92"/>
      <c r="Z283" s="91"/>
      <c r="AA283" s="92"/>
      <c r="AB283" s="61">
        <v>479892.06</v>
      </c>
      <c r="AC283" s="60">
        <v>31687.879999999997</v>
      </c>
    </row>
    <row r="284" spans="1:29" s="1" customFormat="1" ht="12">
      <c r="A284" s="46" t="s">
        <v>343</v>
      </c>
      <c r="B284" s="91">
        <v>45413510</v>
      </c>
      <c r="C284" s="92">
        <v>20570370</v>
      </c>
      <c r="D284" s="91">
        <v>45754110</v>
      </c>
      <c r="E284" s="92">
        <v>20229760</v>
      </c>
      <c r="F284" s="91">
        <v>46097270</v>
      </c>
      <c r="G284" s="92">
        <v>19886610</v>
      </c>
      <c r="H284" s="91">
        <v>46443000</v>
      </c>
      <c r="I284" s="92">
        <v>19540880</v>
      </c>
      <c r="J284" s="91">
        <v>46791320</v>
      </c>
      <c r="K284" s="92">
        <v>19192560</v>
      </c>
      <c r="L284" s="91">
        <v>47142260</v>
      </c>
      <c r="M284" s="92">
        <v>18841620</v>
      </c>
      <c r="N284" s="61">
        <v>277641470</v>
      </c>
      <c r="O284" s="60">
        <v>118261800</v>
      </c>
      <c r="P284" s="91">
        <v>47495820</v>
      </c>
      <c r="Q284" s="92">
        <v>18488050</v>
      </c>
      <c r="R284" s="91">
        <v>47852040</v>
      </c>
      <c r="S284" s="92">
        <v>18131840</v>
      </c>
      <c r="T284" s="91">
        <v>48210930</v>
      </c>
      <c r="U284" s="92">
        <v>17772950</v>
      </c>
      <c r="V284" s="91">
        <v>48572520</v>
      </c>
      <c r="W284" s="92">
        <v>17411360</v>
      </c>
      <c r="X284" s="91">
        <v>48936810</v>
      </c>
      <c r="Y284" s="92">
        <v>17047070</v>
      </c>
      <c r="Z284" s="91">
        <v>49303840</v>
      </c>
      <c r="AA284" s="92">
        <v>16680040</v>
      </c>
      <c r="AB284" s="61">
        <v>568013430</v>
      </c>
      <c r="AC284" s="60">
        <v>223793110</v>
      </c>
    </row>
    <row r="285" spans="1:29" s="1" customFormat="1" ht="12">
      <c r="A285" s="46" t="s">
        <v>477</v>
      </c>
      <c r="B285" s="91">
        <v>145095.48</v>
      </c>
      <c r="C285" s="92">
        <v>126885.15</v>
      </c>
      <c r="D285" s="91">
        <v>147282.49</v>
      </c>
      <c r="E285" s="92">
        <v>124698.14</v>
      </c>
      <c r="F285" s="91">
        <v>149502.47</v>
      </c>
      <c r="G285" s="92">
        <v>122478.16</v>
      </c>
      <c r="H285" s="91">
        <v>151755.91</v>
      </c>
      <c r="I285" s="92">
        <v>120224.73</v>
      </c>
      <c r="J285" s="91">
        <v>154043.31</v>
      </c>
      <c r="K285" s="92">
        <v>117937.32</v>
      </c>
      <c r="L285" s="91">
        <v>156365.19</v>
      </c>
      <c r="M285" s="92">
        <v>115615.44</v>
      </c>
      <c r="N285" s="61">
        <v>904044.8499999999</v>
      </c>
      <c r="O285" s="60">
        <v>727838.94</v>
      </c>
      <c r="P285" s="91">
        <v>158722.07</v>
      </c>
      <c r="Q285" s="92">
        <v>113258.56</v>
      </c>
      <c r="R285" s="91">
        <v>161114.48</v>
      </c>
      <c r="S285" s="92">
        <v>110866.16</v>
      </c>
      <c r="T285" s="91">
        <v>163542.94</v>
      </c>
      <c r="U285" s="92">
        <v>108437.69</v>
      </c>
      <c r="V285" s="91">
        <v>166008.01</v>
      </c>
      <c r="W285" s="92">
        <v>105972.62</v>
      </c>
      <c r="X285" s="91">
        <v>168510.23</v>
      </c>
      <c r="Y285" s="92">
        <v>103470.4</v>
      </c>
      <c r="Z285" s="91">
        <v>171050.18</v>
      </c>
      <c r="AA285" s="92">
        <v>100930.46</v>
      </c>
      <c r="AB285" s="61">
        <v>1892992.7599999998</v>
      </c>
      <c r="AC285" s="60">
        <v>1370774.83</v>
      </c>
    </row>
    <row r="286" spans="1:29" s="1" customFormat="1" ht="12.75" thickBot="1">
      <c r="A286" s="46" t="s">
        <v>351</v>
      </c>
      <c r="B286" s="91"/>
      <c r="C286" s="92"/>
      <c r="D286" s="91"/>
      <c r="E286" s="92"/>
      <c r="F286" s="91">
        <v>253431.1</v>
      </c>
      <c r="G286" s="92">
        <v>125976.9</v>
      </c>
      <c r="H286" s="91"/>
      <c r="I286" s="92"/>
      <c r="J286" s="91"/>
      <c r="K286" s="92"/>
      <c r="L286" s="91"/>
      <c r="M286" s="92"/>
      <c r="N286" s="61">
        <v>253431.1</v>
      </c>
      <c r="O286" s="60">
        <v>125976.9</v>
      </c>
      <c r="P286" s="91"/>
      <c r="Q286" s="92"/>
      <c r="R286" s="91"/>
      <c r="S286" s="92"/>
      <c r="T286" s="91">
        <v>274731.99</v>
      </c>
      <c r="U286" s="92">
        <v>104676.01</v>
      </c>
      <c r="V286" s="91"/>
      <c r="W286" s="92"/>
      <c r="X286" s="91"/>
      <c r="Y286" s="92"/>
      <c r="Z286" s="91"/>
      <c r="AA286" s="92"/>
      <c r="AB286" s="61">
        <v>528163.09</v>
      </c>
      <c r="AC286" s="60">
        <v>230652.90999999997</v>
      </c>
    </row>
    <row r="287" spans="1:29" s="52" customFormat="1" ht="12.75" thickBot="1">
      <c r="A287" s="908" t="s">
        <v>489</v>
      </c>
      <c r="B287" s="909">
        <v>47882518.58</v>
      </c>
      <c r="C287" s="910">
        <v>21409404.61</v>
      </c>
      <c r="D287" s="909">
        <v>46609516.69</v>
      </c>
      <c r="E287" s="910">
        <v>20594954.62</v>
      </c>
      <c r="F287" s="909">
        <v>47216442.400000006</v>
      </c>
      <c r="G287" s="910">
        <v>20360072.34</v>
      </c>
      <c r="H287" s="909">
        <v>47319233.51</v>
      </c>
      <c r="I287" s="910">
        <v>19882636.740000002</v>
      </c>
      <c r="J287" s="909">
        <v>47678205.75</v>
      </c>
      <c r="K287" s="910">
        <v>19520420.200000003</v>
      </c>
      <c r="L287" s="909">
        <v>48039960.519999996</v>
      </c>
      <c r="M287" s="910">
        <v>19163091.98</v>
      </c>
      <c r="N287" s="909">
        <v>284745877.45</v>
      </c>
      <c r="O287" s="910">
        <v>120930580.49000002</v>
      </c>
      <c r="P287" s="909">
        <v>50112413.92</v>
      </c>
      <c r="Q287" s="910">
        <v>19170316.97</v>
      </c>
      <c r="R287" s="909">
        <v>48771867.949999996</v>
      </c>
      <c r="S287" s="910">
        <v>18424780.220000003</v>
      </c>
      <c r="T287" s="909">
        <v>49416807.769999996</v>
      </c>
      <c r="U287" s="910">
        <v>18159713.180000003</v>
      </c>
      <c r="V287" s="909">
        <v>49458314.37</v>
      </c>
      <c r="W287" s="910">
        <v>17675424.11</v>
      </c>
      <c r="X287" s="909">
        <v>49833532.849999994</v>
      </c>
      <c r="Y287" s="910">
        <v>17302356.52</v>
      </c>
      <c r="Z287" s="909">
        <v>50211660.2</v>
      </c>
      <c r="AA287" s="910">
        <v>16922923.650000002</v>
      </c>
      <c r="AB287" s="909">
        <v>582550474.51</v>
      </c>
      <c r="AC287" s="910">
        <v>228586095.14000005</v>
      </c>
    </row>
    <row r="288" spans="1:29" s="52" customFormat="1" ht="12.75" thickBot="1">
      <c r="A288" s="42" t="s">
        <v>245</v>
      </c>
      <c r="B288" s="40">
        <v>48212576.28</v>
      </c>
      <c r="C288" s="39">
        <v>21481181.439999998</v>
      </c>
      <c r="D288" s="40">
        <v>46942412.199999996</v>
      </c>
      <c r="E288" s="39">
        <v>20659278.69</v>
      </c>
      <c r="F288" s="40">
        <v>47551853.14000001</v>
      </c>
      <c r="G288" s="39">
        <v>20430698.45</v>
      </c>
      <c r="H288" s="40">
        <v>47657685.199999996</v>
      </c>
      <c r="I288" s="39">
        <v>19950435.05</v>
      </c>
      <c r="J288" s="40">
        <v>48020283.89</v>
      </c>
      <c r="K288" s="39">
        <v>19589933.240000002</v>
      </c>
      <c r="L288" s="40">
        <v>48385151.31999999</v>
      </c>
      <c r="M288" s="39">
        <v>19229795.96</v>
      </c>
      <c r="N288" s="40">
        <v>286769962.03</v>
      </c>
      <c r="O288" s="39">
        <v>121341322.83000003</v>
      </c>
      <c r="P288" s="40">
        <v>50460173.72</v>
      </c>
      <c r="Q288" s="39">
        <v>19238619.459999997</v>
      </c>
      <c r="R288" s="40">
        <v>49123080.94</v>
      </c>
      <c r="S288" s="39">
        <v>18492494.340000004</v>
      </c>
      <c r="T288" s="40">
        <v>49771599.419999994</v>
      </c>
      <c r="U288" s="39">
        <v>18224668.230000004</v>
      </c>
      <c r="V288" s="40">
        <v>49816397.9</v>
      </c>
      <c r="W288" s="39">
        <v>17741924.56</v>
      </c>
      <c r="X288" s="40">
        <v>50208138.99999999</v>
      </c>
      <c r="Y288" s="39">
        <v>17366691.98</v>
      </c>
      <c r="Z288" s="40">
        <v>50596553.52</v>
      </c>
      <c r="AA288" s="39">
        <v>16989049.89</v>
      </c>
      <c r="AB288" s="40">
        <v>586745906.53</v>
      </c>
      <c r="AC288" s="39">
        <v>229394771.29000005</v>
      </c>
    </row>
    <row r="289" spans="1:29" s="304" customFormat="1" ht="6" customHeight="1" thickBot="1">
      <c r="A289" s="87"/>
      <c r="B289" s="303"/>
      <c r="C289" s="303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  <c r="AA289" s="303"/>
      <c r="AB289" s="303"/>
      <c r="AC289" s="303"/>
    </row>
    <row r="290" spans="1:29" ht="15.75" thickBot="1">
      <c r="A290" s="95" t="s">
        <v>217</v>
      </c>
      <c r="B290" s="40">
        <v>49361831.33</v>
      </c>
      <c r="C290" s="39">
        <v>21645162.769999996</v>
      </c>
      <c r="D290" s="40">
        <v>48103945.559999995</v>
      </c>
      <c r="E290" s="39">
        <v>20807191.220000003</v>
      </c>
      <c r="F290" s="40">
        <v>48726199.35000001</v>
      </c>
      <c r="G290" s="39">
        <v>20594270.36</v>
      </c>
      <c r="H290" s="40">
        <v>48841640.42999999</v>
      </c>
      <c r="I290" s="39">
        <v>20108079.560000002</v>
      </c>
      <c r="J290" s="40">
        <v>49216384.67</v>
      </c>
      <c r="K290" s="39">
        <v>19752471.740000002</v>
      </c>
      <c r="L290" s="40">
        <v>49594464.629999995</v>
      </c>
      <c r="M290" s="39">
        <v>19386840.85</v>
      </c>
      <c r="N290" s="40">
        <v>293844465.96999997</v>
      </c>
      <c r="O290" s="39">
        <v>122294016.50000003</v>
      </c>
      <c r="P290" s="40">
        <v>51681499.129999995</v>
      </c>
      <c r="Q290" s="39">
        <v>19400436.689999998</v>
      </c>
      <c r="R290" s="40">
        <v>50358286.19</v>
      </c>
      <c r="S290" s="39">
        <v>18654052.490000002</v>
      </c>
      <c r="T290" s="40">
        <v>51024822.60999999</v>
      </c>
      <c r="U290" s="39">
        <v>18381235.300000004</v>
      </c>
      <c r="V290" s="40">
        <v>51084835.57</v>
      </c>
      <c r="W290" s="39">
        <v>17903520.02</v>
      </c>
      <c r="X290" s="40">
        <v>51503536.70999999</v>
      </c>
      <c r="Y290" s="39">
        <v>17524269.080000002</v>
      </c>
      <c r="Z290" s="40">
        <v>51911036.120000005</v>
      </c>
      <c r="AA290" s="39">
        <v>17152045.73</v>
      </c>
      <c r="AB290" s="40">
        <v>601408482.3</v>
      </c>
      <c r="AC290" s="39">
        <v>231309575.81000006</v>
      </c>
    </row>
    <row r="293" spans="1:30" ht="27" thickBot="1">
      <c r="A293" s="33"/>
      <c r="B293" s="33"/>
      <c r="C293" s="33"/>
      <c r="D293" s="33"/>
      <c r="E293" s="33"/>
      <c r="F293" s="33"/>
      <c r="G293" s="33"/>
      <c r="H293" s="34" t="s">
        <v>262</v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 t="s">
        <v>262</v>
      </c>
      <c r="W293" s="33"/>
      <c r="X293" s="33"/>
      <c r="Y293" s="33"/>
      <c r="Z293" s="33"/>
      <c r="AA293" s="33"/>
      <c r="AB293" s="1053"/>
      <c r="AC293" s="1053"/>
      <c r="AD293" s="28" t="s">
        <v>262</v>
      </c>
    </row>
    <row r="294" spans="1:29" s="52" customFormat="1" ht="12.75" thickBot="1">
      <c r="A294" s="55" t="s">
        <v>220</v>
      </c>
      <c r="B294" s="54"/>
      <c r="C294" s="54"/>
      <c r="D294" s="54"/>
      <c r="E294" s="54"/>
      <c r="F294" s="54"/>
      <c r="G294" s="54"/>
      <c r="H294" s="54" t="s">
        <v>268</v>
      </c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 t="s">
        <v>268</v>
      </c>
      <c r="W294" s="54"/>
      <c r="X294" s="54"/>
      <c r="Y294" s="54"/>
      <c r="Z294" s="54"/>
      <c r="AA294" s="54"/>
      <c r="AB294" s="54"/>
      <c r="AC294" s="62"/>
    </row>
    <row r="295" spans="1:29" ht="12.75">
      <c r="A295" s="85" t="s">
        <v>246</v>
      </c>
      <c r="B295" s="79">
        <v>1334235.7199999997</v>
      </c>
      <c r="C295" s="80">
        <v>163178.74</v>
      </c>
      <c r="D295" s="79">
        <v>1354254.75</v>
      </c>
      <c r="E295" s="80">
        <v>152789.78</v>
      </c>
      <c r="F295" s="79">
        <v>1374541.73</v>
      </c>
      <c r="G295" s="80">
        <v>163438.55</v>
      </c>
      <c r="H295" s="79">
        <v>1395094.6</v>
      </c>
      <c r="I295" s="80">
        <v>158238.02000000002</v>
      </c>
      <c r="J295" s="79">
        <v>1416048.92</v>
      </c>
      <c r="K295" s="80">
        <v>163563.24</v>
      </c>
      <c r="L295" s="79">
        <v>1437269.08</v>
      </c>
      <c r="M295" s="80">
        <v>158296.53999999998</v>
      </c>
      <c r="N295" s="79">
        <v>8311444.8</v>
      </c>
      <c r="O295" s="80">
        <v>959504.8700000001</v>
      </c>
      <c r="P295" s="79">
        <v>1458890.7400000002</v>
      </c>
      <c r="Q295" s="80">
        <v>163555.63</v>
      </c>
      <c r="R295" s="79">
        <v>1480778.1799999997</v>
      </c>
      <c r="S295" s="80">
        <v>163494.37</v>
      </c>
      <c r="T295" s="79">
        <v>1502933.71</v>
      </c>
      <c r="U295" s="80">
        <v>158116.72999999998</v>
      </c>
      <c r="V295" s="79">
        <v>1525488.48</v>
      </c>
      <c r="W295" s="80">
        <v>163248.42</v>
      </c>
      <c r="X295" s="79">
        <v>1548311.3500000003</v>
      </c>
      <c r="Y295" s="80">
        <v>157800.41</v>
      </c>
      <c r="Z295" s="79">
        <v>1566461.7999999998</v>
      </c>
      <c r="AA295" s="80">
        <v>162311.22</v>
      </c>
      <c r="AB295" s="79">
        <v>17394309.06</v>
      </c>
      <c r="AC295" s="80">
        <v>1928031.65</v>
      </c>
    </row>
    <row r="296" spans="1:29" ht="12.75">
      <c r="A296" s="46" t="s">
        <v>1</v>
      </c>
      <c r="B296" s="77">
        <v>143960.3</v>
      </c>
      <c r="C296" s="78">
        <v>17606.52</v>
      </c>
      <c r="D296" s="77">
        <v>146120.45</v>
      </c>
      <c r="E296" s="78">
        <v>16485.63</v>
      </c>
      <c r="F296" s="77">
        <v>148309.2</v>
      </c>
      <c r="G296" s="78">
        <v>17634.57</v>
      </c>
      <c r="H296" s="77">
        <v>150526.96000000002</v>
      </c>
      <c r="I296" s="78">
        <v>17073.51</v>
      </c>
      <c r="J296" s="77">
        <v>152787.71</v>
      </c>
      <c r="K296" s="78">
        <v>17648.04</v>
      </c>
      <c r="L296" s="77">
        <v>155077.47999999998</v>
      </c>
      <c r="M296" s="78">
        <v>17079.739999999998</v>
      </c>
      <c r="N296" s="83">
        <v>896782.1</v>
      </c>
      <c r="O296" s="84">
        <v>103528.00999999998</v>
      </c>
      <c r="P296" s="77">
        <v>157410.23</v>
      </c>
      <c r="Q296" s="78">
        <v>17647.23</v>
      </c>
      <c r="R296" s="77">
        <v>159771.99</v>
      </c>
      <c r="S296" s="78">
        <v>17640.61</v>
      </c>
      <c r="T296" s="77">
        <v>162162.34</v>
      </c>
      <c r="U296" s="78">
        <v>17060.42</v>
      </c>
      <c r="V296" s="77">
        <v>164596.11</v>
      </c>
      <c r="W296" s="78">
        <v>17614.09</v>
      </c>
      <c r="X296" s="77">
        <v>167058.46</v>
      </c>
      <c r="Y296" s="78">
        <v>17026.21</v>
      </c>
      <c r="Z296" s="77">
        <v>169017.03000000003</v>
      </c>
      <c r="AA296" s="78">
        <v>17512.9</v>
      </c>
      <c r="AB296" s="83">
        <v>1876798.26</v>
      </c>
      <c r="AC296" s="84">
        <v>208029.46999999994</v>
      </c>
    </row>
    <row r="297" spans="1:29" ht="12.75">
      <c r="A297" s="46" t="s">
        <v>36</v>
      </c>
      <c r="B297" s="77">
        <v>87128.75</v>
      </c>
      <c r="C297" s="78">
        <v>10656</v>
      </c>
      <c r="D297" s="77">
        <v>88436.08</v>
      </c>
      <c r="E297" s="78">
        <v>9977.55</v>
      </c>
      <c r="F297" s="77">
        <v>89760.83</v>
      </c>
      <c r="G297" s="78">
        <v>10672.96</v>
      </c>
      <c r="H297" s="77">
        <v>91103.02</v>
      </c>
      <c r="I297" s="78">
        <v>10333.31</v>
      </c>
      <c r="J297" s="77">
        <v>92471.35</v>
      </c>
      <c r="K297" s="78">
        <v>10681.09</v>
      </c>
      <c r="L297" s="77">
        <v>93857.11</v>
      </c>
      <c r="M297" s="78">
        <v>10337.16</v>
      </c>
      <c r="N297" s="83">
        <v>542757.14</v>
      </c>
      <c r="O297" s="84">
        <v>62658.07000000001</v>
      </c>
      <c r="P297" s="77">
        <v>95269.02</v>
      </c>
      <c r="Q297" s="78">
        <v>10680.57</v>
      </c>
      <c r="R297" s="77">
        <v>96698.36</v>
      </c>
      <c r="S297" s="78">
        <v>10676.61</v>
      </c>
      <c r="T297" s="77">
        <v>98145.13</v>
      </c>
      <c r="U297" s="78">
        <v>10325.44</v>
      </c>
      <c r="V297" s="77">
        <v>99618.05</v>
      </c>
      <c r="W297" s="78">
        <v>10660.53</v>
      </c>
      <c r="X297" s="77">
        <v>101108.40000000001</v>
      </c>
      <c r="Y297" s="78">
        <v>10304.7</v>
      </c>
      <c r="Z297" s="77">
        <v>102293.71</v>
      </c>
      <c r="AA297" s="78">
        <v>10599.33</v>
      </c>
      <c r="AB297" s="83">
        <v>1135889.81</v>
      </c>
      <c r="AC297" s="84">
        <v>125905.25000000001</v>
      </c>
    </row>
    <row r="298" spans="1:29" ht="12.75">
      <c r="A298" s="46" t="s">
        <v>37</v>
      </c>
      <c r="B298" s="77">
        <v>137073.77</v>
      </c>
      <c r="C298" s="77">
        <v>16764.27</v>
      </c>
      <c r="D298" s="77">
        <v>139130.39</v>
      </c>
      <c r="E298" s="77">
        <v>15697</v>
      </c>
      <c r="F298" s="77">
        <v>141214.63999999998</v>
      </c>
      <c r="G298" s="77">
        <v>16790.97</v>
      </c>
      <c r="H298" s="77">
        <v>143326.1</v>
      </c>
      <c r="I298" s="77">
        <v>16256.71</v>
      </c>
      <c r="J298" s="77">
        <v>145478.91</v>
      </c>
      <c r="K298" s="77">
        <v>16803.8</v>
      </c>
      <c r="L298" s="77">
        <v>147658.93000000002</v>
      </c>
      <c r="M298" s="77">
        <v>16262.699999999999</v>
      </c>
      <c r="N298" s="83">
        <v>853882.7400000001</v>
      </c>
      <c r="O298" s="84">
        <v>98575.45</v>
      </c>
      <c r="P298" s="77">
        <v>149880.3</v>
      </c>
      <c r="Q298" s="77">
        <v>16803.02</v>
      </c>
      <c r="R298" s="77">
        <v>152128.87000000002</v>
      </c>
      <c r="S298" s="77">
        <v>16796.72</v>
      </c>
      <c r="T298" s="77">
        <v>154405.09</v>
      </c>
      <c r="U298" s="77">
        <v>16244.220000000003</v>
      </c>
      <c r="V298" s="77">
        <v>156722.22</v>
      </c>
      <c r="W298" s="77">
        <v>16771.47</v>
      </c>
      <c r="X298" s="77">
        <v>159067</v>
      </c>
      <c r="Y298" s="77">
        <v>16211.7</v>
      </c>
      <c r="Z298" s="77">
        <v>160931.64</v>
      </c>
      <c r="AA298" s="77">
        <v>16675.23</v>
      </c>
      <c r="AB298" s="83">
        <v>1787017.8600000003</v>
      </c>
      <c r="AC298" s="84">
        <v>198077.81000000003</v>
      </c>
    </row>
    <row r="299" spans="1:29" ht="12.75">
      <c r="A299" s="46" t="s">
        <v>19</v>
      </c>
      <c r="B299" s="77">
        <v>293735.55</v>
      </c>
      <c r="C299" s="78">
        <v>35924.22</v>
      </c>
      <c r="D299" s="77">
        <v>298143.01</v>
      </c>
      <c r="E299" s="78">
        <v>33637.1</v>
      </c>
      <c r="F299" s="77">
        <v>302609.02999999997</v>
      </c>
      <c r="G299" s="78">
        <v>35981.51</v>
      </c>
      <c r="H299" s="77">
        <v>307134.02</v>
      </c>
      <c r="I299" s="78">
        <v>34836.61</v>
      </c>
      <c r="J299" s="77">
        <v>311746.95</v>
      </c>
      <c r="K299" s="78">
        <v>36008.96</v>
      </c>
      <c r="L299" s="77">
        <v>316418.85</v>
      </c>
      <c r="M299" s="78">
        <v>34849.45</v>
      </c>
      <c r="N299" s="83">
        <v>1829787.4100000001</v>
      </c>
      <c r="O299" s="84">
        <v>211237.84999999998</v>
      </c>
      <c r="P299" s="77">
        <v>321178.69</v>
      </c>
      <c r="Q299" s="78">
        <v>36007.26</v>
      </c>
      <c r="R299" s="77">
        <v>325997.51</v>
      </c>
      <c r="S299" s="78">
        <v>35993.73</v>
      </c>
      <c r="T299" s="77">
        <v>330874.87</v>
      </c>
      <c r="U299" s="78">
        <v>34809.89</v>
      </c>
      <c r="V299" s="77">
        <v>335840.6</v>
      </c>
      <c r="W299" s="78">
        <v>35939.58</v>
      </c>
      <c r="X299" s="77">
        <v>340864.87</v>
      </c>
      <c r="Y299" s="78">
        <v>34740.240000000005</v>
      </c>
      <c r="Z299" s="77">
        <v>344860.99</v>
      </c>
      <c r="AA299" s="78">
        <v>35733.3</v>
      </c>
      <c r="AB299" s="83">
        <v>3829404.9400000004</v>
      </c>
      <c r="AC299" s="84">
        <v>424461.85</v>
      </c>
    </row>
    <row r="300" spans="1:29" ht="12.75">
      <c r="A300" s="46" t="s">
        <v>15</v>
      </c>
      <c r="B300" s="77">
        <v>28703.19</v>
      </c>
      <c r="C300" s="78">
        <v>3510.4500000000003</v>
      </c>
      <c r="D300" s="77">
        <v>29133.760000000002</v>
      </c>
      <c r="E300" s="78">
        <v>3286.9199999999996</v>
      </c>
      <c r="F300" s="77">
        <v>29570.28</v>
      </c>
      <c r="G300" s="78">
        <v>3515.98</v>
      </c>
      <c r="H300" s="77">
        <v>30012.339999999997</v>
      </c>
      <c r="I300" s="78">
        <v>3404.12</v>
      </c>
      <c r="J300" s="77">
        <v>30463.22</v>
      </c>
      <c r="K300" s="78">
        <v>3518.7</v>
      </c>
      <c r="L300" s="77">
        <v>30919.629999999997</v>
      </c>
      <c r="M300" s="78">
        <v>3405.37</v>
      </c>
      <c r="N300" s="83">
        <v>178802.41999999998</v>
      </c>
      <c r="O300" s="84">
        <v>20641.54</v>
      </c>
      <c r="P300" s="77">
        <v>31384.87</v>
      </c>
      <c r="Q300" s="78">
        <v>3518.58</v>
      </c>
      <c r="R300" s="77">
        <v>31855.629999999997</v>
      </c>
      <c r="S300" s="78">
        <v>3517.2299999999996</v>
      </c>
      <c r="T300" s="77">
        <v>32332.36</v>
      </c>
      <c r="U300" s="78">
        <v>3401.5</v>
      </c>
      <c r="V300" s="77">
        <v>32817.47</v>
      </c>
      <c r="W300" s="78">
        <v>3511.9799999999996</v>
      </c>
      <c r="X300" s="77">
        <v>33308.56</v>
      </c>
      <c r="Y300" s="78">
        <v>3394.68</v>
      </c>
      <c r="Z300" s="77">
        <v>33698.92</v>
      </c>
      <c r="AA300" s="78">
        <v>3491.76</v>
      </c>
      <c r="AB300" s="83">
        <v>374200.23</v>
      </c>
      <c r="AC300" s="84">
        <v>41477.270000000004</v>
      </c>
    </row>
    <row r="301" spans="1:29" ht="12.75">
      <c r="A301" s="46" t="s">
        <v>14</v>
      </c>
      <c r="B301" s="77">
        <v>18631.71</v>
      </c>
      <c r="C301" s="78">
        <v>2278.7200000000003</v>
      </c>
      <c r="D301" s="77">
        <v>18911.170000000002</v>
      </c>
      <c r="E301" s="78">
        <v>2133.61</v>
      </c>
      <c r="F301" s="77">
        <v>19194.56</v>
      </c>
      <c r="G301" s="78">
        <v>2282.2599999999998</v>
      </c>
      <c r="H301" s="77">
        <v>19481.47</v>
      </c>
      <c r="I301" s="78">
        <v>2209.66</v>
      </c>
      <c r="J301" s="77">
        <v>19774.18</v>
      </c>
      <c r="K301" s="78">
        <v>2284.0099999999998</v>
      </c>
      <c r="L301" s="77">
        <v>20070.4</v>
      </c>
      <c r="M301" s="78">
        <v>2210.55</v>
      </c>
      <c r="N301" s="83">
        <v>116063.48999999999</v>
      </c>
      <c r="O301" s="84">
        <v>13398.810000000001</v>
      </c>
      <c r="P301" s="77">
        <v>20372.43</v>
      </c>
      <c r="Q301" s="78">
        <v>2283.92</v>
      </c>
      <c r="R301" s="77">
        <v>20677.97</v>
      </c>
      <c r="S301" s="78">
        <v>2283.13</v>
      </c>
      <c r="T301" s="77">
        <v>20987.46</v>
      </c>
      <c r="U301" s="78">
        <v>2207.94</v>
      </c>
      <c r="V301" s="77">
        <v>21302.32</v>
      </c>
      <c r="W301" s="78">
        <v>2279.6</v>
      </c>
      <c r="X301" s="77">
        <v>21621.13</v>
      </c>
      <c r="Y301" s="78">
        <v>2203.61</v>
      </c>
      <c r="Z301" s="77">
        <v>21874.48</v>
      </c>
      <c r="AA301" s="78">
        <v>2266.53</v>
      </c>
      <c r="AB301" s="83">
        <v>242899.28</v>
      </c>
      <c r="AC301" s="84">
        <v>26923.539999999997</v>
      </c>
    </row>
    <row r="302" spans="1:29" ht="12.75">
      <c r="A302" s="46" t="s">
        <v>13</v>
      </c>
      <c r="B302" s="77">
        <v>69115.45999999999</v>
      </c>
      <c r="C302" s="78">
        <v>8452.86</v>
      </c>
      <c r="D302" s="77">
        <v>70152.4</v>
      </c>
      <c r="E302" s="78">
        <v>7914.76</v>
      </c>
      <c r="F302" s="77">
        <v>71203.37</v>
      </c>
      <c r="G302" s="78">
        <v>8466.4</v>
      </c>
      <c r="H302" s="77">
        <v>72267.97</v>
      </c>
      <c r="I302" s="78">
        <v>8196.93</v>
      </c>
      <c r="J302" s="77">
        <v>73353.51</v>
      </c>
      <c r="K302" s="78">
        <v>8472.83</v>
      </c>
      <c r="L302" s="77">
        <v>74452.67</v>
      </c>
      <c r="M302" s="78">
        <v>8199.95</v>
      </c>
      <c r="N302" s="83">
        <v>430545.37999999995</v>
      </c>
      <c r="O302" s="84">
        <v>49703.729999999996</v>
      </c>
      <c r="P302" s="77">
        <v>75572.78</v>
      </c>
      <c r="Q302" s="78">
        <v>8472.4</v>
      </c>
      <c r="R302" s="77">
        <v>76706.5</v>
      </c>
      <c r="S302" s="78">
        <v>8469.26</v>
      </c>
      <c r="T302" s="77">
        <v>77854.26999999999</v>
      </c>
      <c r="U302" s="78">
        <v>8190.69</v>
      </c>
      <c r="V302" s="77">
        <v>79022.56</v>
      </c>
      <c r="W302" s="78">
        <v>8456.49</v>
      </c>
      <c r="X302" s="77">
        <v>80204.90999999999</v>
      </c>
      <c r="Y302" s="78">
        <v>8174.3</v>
      </c>
      <c r="Z302" s="77">
        <v>81145.04</v>
      </c>
      <c r="AA302" s="78">
        <v>8407.92</v>
      </c>
      <c r="AB302" s="83">
        <v>901051.4400000001</v>
      </c>
      <c r="AC302" s="84">
        <v>99874.79000000001</v>
      </c>
    </row>
    <row r="303" spans="1:29" ht="12.75">
      <c r="A303" s="46" t="s">
        <v>208</v>
      </c>
      <c r="B303" s="77">
        <v>64476.65000000001</v>
      </c>
      <c r="C303" s="78">
        <v>7885.53</v>
      </c>
      <c r="D303" s="77">
        <v>65444.090000000004</v>
      </c>
      <c r="E303" s="78">
        <v>7383.57</v>
      </c>
      <c r="F303" s="77">
        <v>66424.43000000001</v>
      </c>
      <c r="G303" s="78">
        <v>7898.1</v>
      </c>
      <c r="H303" s="77">
        <v>67417.67</v>
      </c>
      <c r="I303" s="78">
        <v>7646.79</v>
      </c>
      <c r="J303" s="77">
        <v>68430.26000000001</v>
      </c>
      <c r="K303" s="78">
        <v>7904.13</v>
      </c>
      <c r="L303" s="77">
        <v>69455.74</v>
      </c>
      <c r="M303" s="78">
        <v>7649.650000000001</v>
      </c>
      <c r="N303" s="93">
        <v>401648.84</v>
      </c>
      <c r="O303" s="84">
        <v>46367.77</v>
      </c>
      <c r="P303" s="77">
        <v>70500.58</v>
      </c>
      <c r="Q303" s="78">
        <v>7903.77</v>
      </c>
      <c r="R303" s="77">
        <v>71558.31</v>
      </c>
      <c r="S303" s="78">
        <v>7900.86</v>
      </c>
      <c r="T303" s="77">
        <v>72628.95000000001</v>
      </c>
      <c r="U303" s="78">
        <v>7640.929999999999</v>
      </c>
      <c r="V303" s="77">
        <v>73718.93000000001</v>
      </c>
      <c r="W303" s="78">
        <v>7888.99</v>
      </c>
      <c r="X303" s="77">
        <v>74821.81000000001</v>
      </c>
      <c r="Y303" s="78">
        <v>7625.69</v>
      </c>
      <c r="Z303" s="77">
        <v>75698.96</v>
      </c>
      <c r="AA303" s="78">
        <v>7843.599999999999</v>
      </c>
      <c r="AB303" s="83">
        <v>840576.38</v>
      </c>
      <c r="AC303" s="84">
        <v>93171.61</v>
      </c>
    </row>
    <row r="304" spans="1:29" ht="12.75">
      <c r="A304" s="46" t="s">
        <v>229</v>
      </c>
      <c r="B304" s="77">
        <v>103115.76</v>
      </c>
      <c r="C304" s="78">
        <v>12611.22</v>
      </c>
      <c r="D304" s="77">
        <v>104662.95999999999</v>
      </c>
      <c r="E304" s="78">
        <v>11808.269999999999</v>
      </c>
      <c r="F304" s="77">
        <v>106230.79</v>
      </c>
      <c r="G304" s="78">
        <v>12631.310000000001</v>
      </c>
      <c r="H304" s="77">
        <v>107819.25</v>
      </c>
      <c r="I304" s="78">
        <v>12229.380000000001</v>
      </c>
      <c r="J304" s="77">
        <v>109438.65</v>
      </c>
      <c r="K304" s="78">
        <v>12640.86</v>
      </c>
      <c r="L304" s="77">
        <v>111078.68</v>
      </c>
      <c r="M304" s="78">
        <v>12233.91</v>
      </c>
      <c r="N304" s="83">
        <v>642346.0899999999</v>
      </c>
      <c r="O304" s="94">
        <v>74154.95000000001</v>
      </c>
      <c r="P304" s="77">
        <v>112749.66</v>
      </c>
      <c r="Q304" s="78">
        <v>12640.279999999999</v>
      </c>
      <c r="R304" s="77">
        <v>114441.26</v>
      </c>
      <c r="S304" s="78">
        <v>12635.54</v>
      </c>
      <c r="T304" s="77">
        <v>116153.5</v>
      </c>
      <c r="U304" s="78">
        <v>12219.99</v>
      </c>
      <c r="V304" s="77">
        <v>117896.68</v>
      </c>
      <c r="W304" s="78">
        <v>12616.55</v>
      </c>
      <c r="X304" s="77">
        <v>119660.49</v>
      </c>
      <c r="Y304" s="78">
        <v>12195.55</v>
      </c>
      <c r="Z304" s="77">
        <v>121063.28</v>
      </c>
      <c r="AA304" s="78">
        <v>12544.15</v>
      </c>
      <c r="AB304" s="83">
        <v>1344310.96</v>
      </c>
      <c r="AC304" s="84">
        <v>149007.01</v>
      </c>
    </row>
    <row r="305" spans="1:29" ht="12.75">
      <c r="A305" s="46" t="s">
        <v>4</v>
      </c>
      <c r="B305" s="77">
        <v>77316.3</v>
      </c>
      <c r="C305" s="78">
        <v>9455.86</v>
      </c>
      <c r="D305" s="77">
        <v>78476.29000000001</v>
      </c>
      <c r="E305" s="78">
        <v>8853.87</v>
      </c>
      <c r="F305" s="77">
        <v>79651.95</v>
      </c>
      <c r="G305" s="78">
        <v>9470.960000000001</v>
      </c>
      <c r="H305" s="77">
        <v>80842.87</v>
      </c>
      <c r="I305" s="78">
        <v>9169.58</v>
      </c>
      <c r="J305" s="77">
        <v>82057.20999999999</v>
      </c>
      <c r="K305" s="78">
        <v>9478.13</v>
      </c>
      <c r="L305" s="77">
        <v>83286.8</v>
      </c>
      <c r="M305" s="78">
        <v>9172.93</v>
      </c>
      <c r="N305" s="83">
        <v>481631.42</v>
      </c>
      <c r="O305" s="94">
        <v>55601.33</v>
      </c>
      <c r="P305" s="77">
        <v>84539.81</v>
      </c>
      <c r="Q305" s="78">
        <v>9477.72</v>
      </c>
      <c r="R305" s="77">
        <v>85808.06</v>
      </c>
      <c r="S305" s="78">
        <v>9474.13</v>
      </c>
      <c r="T305" s="77">
        <v>87092.01</v>
      </c>
      <c r="U305" s="78">
        <v>9162.51</v>
      </c>
      <c r="V305" s="77">
        <v>88398.93000000001</v>
      </c>
      <c r="W305" s="78">
        <v>9459.93</v>
      </c>
      <c r="X305" s="77">
        <v>89721.55</v>
      </c>
      <c r="Y305" s="78">
        <v>9144.26</v>
      </c>
      <c r="Z305" s="77">
        <v>90773.25</v>
      </c>
      <c r="AA305" s="78">
        <v>9405.560000000001</v>
      </c>
      <c r="AB305" s="83">
        <v>1007965.0300000001</v>
      </c>
      <c r="AC305" s="84">
        <v>111725.43999999999</v>
      </c>
    </row>
    <row r="306" spans="1:29" ht="12.75">
      <c r="A306" s="46" t="s">
        <v>10</v>
      </c>
      <c r="B306" s="77">
        <v>23552.63</v>
      </c>
      <c r="C306" s="78">
        <v>2880.54</v>
      </c>
      <c r="D306" s="77">
        <v>23905.93</v>
      </c>
      <c r="E306" s="78">
        <v>2697.07</v>
      </c>
      <c r="F306" s="77">
        <v>24264.14</v>
      </c>
      <c r="G306" s="78">
        <v>2885.06</v>
      </c>
      <c r="H306" s="77">
        <v>24626.85</v>
      </c>
      <c r="I306" s="78">
        <v>2793.25</v>
      </c>
      <c r="J306" s="77">
        <v>24996.84</v>
      </c>
      <c r="K306" s="78">
        <v>2887.3</v>
      </c>
      <c r="L306" s="77">
        <v>25371.329999999998</v>
      </c>
      <c r="M306" s="78">
        <v>2794.34</v>
      </c>
      <c r="N306" s="83">
        <v>146717.71999999997</v>
      </c>
      <c r="O306" s="94">
        <v>16937.56</v>
      </c>
      <c r="P306" s="77">
        <v>25753.11</v>
      </c>
      <c r="Q306" s="78">
        <v>2887.21</v>
      </c>
      <c r="R306" s="77">
        <v>26139.379999999997</v>
      </c>
      <c r="S306" s="78">
        <v>2886.0299999999997</v>
      </c>
      <c r="T306" s="77">
        <v>26530.58</v>
      </c>
      <c r="U306" s="78">
        <v>2791.15</v>
      </c>
      <c r="V306" s="77">
        <v>26928.62</v>
      </c>
      <c r="W306" s="78">
        <v>2881.73</v>
      </c>
      <c r="X306" s="77">
        <v>27331.61</v>
      </c>
      <c r="Y306" s="78">
        <v>2785.52</v>
      </c>
      <c r="Z306" s="77">
        <v>27651.899999999998</v>
      </c>
      <c r="AA306" s="78">
        <v>2865.24</v>
      </c>
      <c r="AB306" s="83">
        <v>307052.92</v>
      </c>
      <c r="AC306" s="84">
        <v>34034.44</v>
      </c>
    </row>
    <row r="307" spans="1:29" ht="13.5" thickBot="1">
      <c r="A307" s="46" t="s">
        <v>11</v>
      </c>
      <c r="B307" s="77">
        <v>287425.64999999997</v>
      </c>
      <c r="C307" s="78">
        <v>35152.55</v>
      </c>
      <c r="D307" s="77">
        <v>291738.22</v>
      </c>
      <c r="E307" s="78">
        <v>32914.43</v>
      </c>
      <c r="F307" s="77">
        <v>296108.51</v>
      </c>
      <c r="G307" s="78">
        <v>35208.47</v>
      </c>
      <c r="H307" s="77">
        <v>300536.08</v>
      </c>
      <c r="I307" s="78">
        <v>34088.17</v>
      </c>
      <c r="J307" s="77">
        <v>305050.13</v>
      </c>
      <c r="K307" s="78">
        <v>35235.39</v>
      </c>
      <c r="L307" s="77">
        <v>309621.46</v>
      </c>
      <c r="M307" s="78">
        <v>34100.79</v>
      </c>
      <c r="N307" s="83">
        <v>1790480.0499999998</v>
      </c>
      <c r="O307" s="94">
        <v>206699.80000000002</v>
      </c>
      <c r="P307" s="77">
        <v>314279.26</v>
      </c>
      <c r="Q307" s="78">
        <v>35233.67</v>
      </c>
      <c r="R307" s="77">
        <v>318994.33999999997</v>
      </c>
      <c r="S307" s="78">
        <v>35220.52</v>
      </c>
      <c r="T307" s="77">
        <v>323767.15</v>
      </c>
      <c r="U307" s="78">
        <v>34062.05</v>
      </c>
      <c r="V307" s="77">
        <v>328625.99</v>
      </c>
      <c r="W307" s="78">
        <v>35167.479999999996</v>
      </c>
      <c r="X307" s="77">
        <v>333542.56</v>
      </c>
      <c r="Y307" s="78">
        <v>33993.95</v>
      </c>
      <c r="Z307" s="77">
        <v>337452.6</v>
      </c>
      <c r="AA307" s="78">
        <v>34965.7</v>
      </c>
      <c r="AB307" s="83">
        <v>3747141.9499999993</v>
      </c>
      <c r="AC307" s="84">
        <v>415343.17000000004</v>
      </c>
    </row>
    <row r="308" spans="1:29" s="52" customFormat="1" ht="12.75" thickBot="1">
      <c r="A308" s="53" t="s">
        <v>244</v>
      </c>
      <c r="B308" s="81">
        <v>1334235.7199999997</v>
      </c>
      <c r="C308" s="82">
        <v>163178.74</v>
      </c>
      <c r="D308" s="81">
        <v>1354254.75</v>
      </c>
      <c r="E308" s="82">
        <v>152789.78</v>
      </c>
      <c r="F308" s="81">
        <v>1374541.73</v>
      </c>
      <c r="G308" s="82">
        <v>163438.55</v>
      </c>
      <c r="H308" s="81">
        <v>1395094.6</v>
      </c>
      <c r="I308" s="82">
        <v>158238.02000000002</v>
      </c>
      <c r="J308" s="81">
        <v>1416048.92</v>
      </c>
      <c r="K308" s="82">
        <v>163563.24</v>
      </c>
      <c r="L308" s="81">
        <v>1437269.08</v>
      </c>
      <c r="M308" s="82">
        <v>158296.53999999998</v>
      </c>
      <c r="N308" s="632">
        <v>8311444.8</v>
      </c>
      <c r="O308" s="633">
        <v>959504.8700000001</v>
      </c>
      <c r="P308" s="81">
        <v>1458890.7400000002</v>
      </c>
      <c r="Q308" s="82">
        <v>163555.63</v>
      </c>
      <c r="R308" s="81">
        <v>1480778.1799999997</v>
      </c>
      <c r="S308" s="82">
        <v>163494.37</v>
      </c>
      <c r="T308" s="81">
        <v>1502933.71</v>
      </c>
      <c r="U308" s="82">
        <v>158116.72999999998</v>
      </c>
      <c r="V308" s="81">
        <v>1525488.48</v>
      </c>
      <c r="W308" s="82">
        <v>163248.42</v>
      </c>
      <c r="X308" s="81">
        <v>1548311.3500000003</v>
      </c>
      <c r="Y308" s="82">
        <v>157800.41</v>
      </c>
      <c r="Z308" s="81">
        <v>1566461.7999999998</v>
      </c>
      <c r="AA308" s="82">
        <v>162311.22</v>
      </c>
      <c r="AB308" s="632">
        <v>17394309.06</v>
      </c>
      <c r="AC308" s="633">
        <v>1928031.65</v>
      </c>
    </row>
    <row r="309" spans="1:29" ht="13.5" thickBot="1">
      <c r="A309" s="52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1"/>
      <c r="AC309" s="52"/>
    </row>
    <row r="310" spans="1:29" s="52" customFormat="1" ht="12.75" thickBot="1">
      <c r="A310" s="24" t="s">
        <v>218</v>
      </c>
      <c r="B310" s="49"/>
      <c r="C310" s="49"/>
      <c r="D310" s="49"/>
      <c r="E310" s="49"/>
      <c r="F310" s="49"/>
      <c r="G310" s="49"/>
      <c r="H310" s="88" t="s">
        <v>256</v>
      </c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88" t="s">
        <v>256</v>
      </c>
      <c r="W310" s="49"/>
      <c r="X310" s="49"/>
      <c r="Y310" s="49"/>
      <c r="Z310" s="49"/>
      <c r="AA310" s="49"/>
      <c r="AB310" s="49"/>
      <c r="AC310" s="48"/>
    </row>
    <row r="311" spans="1:29" ht="12.75">
      <c r="A311" s="45" t="s">
        <v>98</v>
      </c>
      <c r="B311" s="44">
        <v>323873.62</v>
      </c>
      <c r="C311" s="43">
        <v>13843.36</v>
      </c>
      <c r="D311" s="44">
        <v>329081.51</v>
      </c>
      <c r="E311" s="43">
        <v>12635.550000000001</v>
      </c>
      <c r="F311" s="44">
        <v>334373.13999999996</v>
      </c>
      <c r="G311" s="43">
        <v>13156.18</v>
      </c>
      <c r="H311" s="44">
        <v>339749.87</v>
      </c>
      <c r="I311" s="43">
        <v>12378.029999999999</v>
      </c>
      <c r="J311" s="44">
        <v>345213.04000000004</v>
      </c>
      <c r="K311" s="43">
        <v>12409.91</v>
      </c>
      <c r="L311" s="44">
        <v>350764.07</v>
      </c>
      <c r="M311" s="43">
        <v>11626.099999999999</v>
      </c>
      <c r="N311" s="44">
        <v>2023055.2500000002</v>
      </c>
      <c r="O311" s="43">
        <v>76049.13</v>
      </c>
      <c r="P311" s="44">
        <v>356404.3599999999</v>
      </c>
      <c r="Q311" s="43">
        <v>11601.42</v>
      </c>
      <c r="R311" s="44">
        <v>362135.33</v>
      </c>
      <c r="S311" s="43">
        <v>11172.84</v>
      </c>
      <c r="T311" s="44">
        <v>367958.47</v>
      </c>
      <c r="U311" s="43">
        <v>10381.43</v>
      </c>
      <c r="V311" s="44">
        <v>373875.24</v>
      </c>
      <c r="W311" s="43">
        <v>10264.89</v>
      </c>
      <c r="X311" s="44">
        <v>379887.16000000003</v>
      </c>
      <c r="Y311" s="43">
        <v>9469.04</v>
      </c>
      <c r="Z311" s="44">
        <v>385995.74</v>
      </c>
      <c r="AA311" s="43">
        <v>9286.34</v>
      </c>
      <c r="AB311" s="44">
        <v>4249311.550000001</v>
      </c>
      <c r="AC311" s="43">
        <v>138225.09</v>
      </c>
    </row>
    <row r="312" spans="1:29" ht="12.75">
      <c r="A312" s="46" t="s">
        <v>37</v>
      </c>
      <c r="B312" s="91"/>
      <c r="C312" s="92"/>
      <c r="D312" s="91"/>
      <c r="E312" s="92"/>
      <c r="F312" s="91"/>
      <c r="G312" s="92"/>
      <c r="H312" s="91"/>
      <c r="I312" s="92"/>
      <c r="J312" s="91"/>
      <c r="K312" s="92"/>
      <c r="L312" s="91"/>
      <c r="M312" s="92"/>
      <c r="N312" s="61">
        <v>0</v>
      </c>
      <c r="O312" s="60">
        <v>0</v>
      </c>
      <c r="P312" s="91"/>
      <c r="Q312" s="92"/>
      <c r="R312" s="91"/>
      <c r="S312" s="92"/>
      <c r="T312" s="91"/>
      <c r="U312" s="92"/>
      <c r="V312" s="91"/>
      <c r="W312" s="92"/>
      <c r="X312" s="91"/>
      <c r="Y312" s="92"/>
      <c r="Z312" s="91"/>
      <c r="AA312" s="92"/>
      <c r="AB312" s="61">
        <v>0</v>
      </c>
      <c r="AC312" s="60">
        <v>0</v>
      </c>
    </row>
    <row r="313" spans="1:29" ht="12.75">
      <c r="A313" s="46" t="s">
        <v>252</v>
      </c>
      <c r="B313" s="91">
        <v>304924.62</v>
      </c>
      <c r="C313" s="92">
        <v>13033.42</v>
      </c>
      <c r="D313" s="91">
        <v>309827.81</v>
      </c>
      <c r="E313" s="92">
        <v>11896.28</v>
      </c>
      <c r="F313" s="91">
        <v>314809.83999999997</v>
      </c>
      <c r="G313" s="92">
        <v>12386.45</v>
      </c>
      <c r="H313" s="91">
        <v>319871.99</v>
      </c>
      <c r="I313" s="92">
        <v>11653.82</v>
      </c>
      <c r="J313" s="91">
        <v>325015.53</v>
      </c>
      <c r="K313" s="92">
        <v>11683.84</v>
      </c>
      <c r="L313" s="91">
        <v>330241.78</v>
      </c>
      <c r="M313" s="92">
        <v>10945.89</v>
      </c>
      <c r="N313" s="61">
        <v>1904691.5699999998</v>
      </c>
      <c r="O313" s="60">
        <v>71599.7</v>
      </c>
      <c r="P313" s="91">
        <v>335552.06999999995</v>
      </c>
      <c r="Q313" s="92">
        <v>10922.65</v>
      </c>
      <c r="R313" s="91">
        <v>340947.74</v>
      </c>
      <c r="S313" s="92">
        <v>10519.15</v>
      </c>
      <c r="T313" s="91">
        <v>346430.18</v>
      </c>
      <c r="U313" s="92">
        <v>9774.04</v>
      </c>
      <c r="V313" s="91">
        <v>352000.77999999997</v>
      </c>
      <c r="W313" s="92">
        <v>9664.32</v>
      </c>
      <c r="X313" s="91">
        <v>357660.95</v>
      </c>
      <c r="Y313" s="92">
        <v>8915.03</v>
      </c>
      <c r="Z313" s="91">
        <v>363412.14</v>
      </c>
      <c r="AA313" s="92">
        <v>8743.02</v>
      </c>
      <c r="AB313" s="61">
        <v>4000695.43</v>
      </c>
      <c r="AC313" s="60">
        <v>130137.90999999999</v>
      </c>
    </row>
    <row r="314" spans="1:29" ht="12.75">
      <c r="A314" s="46" t="s">
        <v>11</v>
      </c>
      <c r="B314" s="91">
        <v>18949</v>
      </c>
      <c r="C314" s="92">
        <v>809.94</v>
      </c>
      <c r="D314" s="91">
        <v>19253.7</v>
      </c>
      <c r="E314" s="92">
        <v>739.27</v>
      </c>
      <c r="F314" s="91">
        <v>19563.3</v>
      </c>
      <c r="G314" s="92">
        <v>769.73</v>
      </c>
      <c r="H314" s="91">
        <v>19877.88</v>
      </c>
      <c r="I314" s="92">
        <v>724.21</v>
      </c>
      <c r="J314" s="91">
        <v>20197.51</v>
      </c>
      <c r="K314" s="92">
        <v>726.07</v>
      </c>
      <c r="L314" s="91">
        <v>20522.29</v>
      </c>
      <c r="M314" s="92">
        <v>680.21</v>
      </c>
      <c r="N314" s="61">
        <v>118363.68</v>
      </c>
      <c r="O314" s="60">
        <v>4449.43</v>
      </c>
      <c r="P314" s="91">
        <v>20852.29</v>
      </c>
      <c r="Q314" s="92">
        <v>678.77</v>
      </c>
      <c r="R314" s="91">
        <v>21187.59</v>
      </c>
      <c r="S314" s="92">
        <v>653.69</v>
      </c>
      <c r="T314" s="91">
        <v>21528.289999999997</v>
      </c>
      <c r="U314" s="92">
        <v>607.39</v>
      </c>
      <c r="V314" s="91">
        <v>21874.46</v>
      </c>
      <c r="W314" s="92">
        <v>600.57</v>
      </c>
      <c r="X314" s="91">
        <v>22226.21</v>
      </c>
      <c r="Y314" s="92">
        <v>554.01</v>
      </c>
      <c r="Z314" s="91">
        <v>22583.6</v>
      </c>
      <c r="AA314" s="92">
        <v>543.32</v>
      </c>
      <c r="AB314" s="61">
        <v>248616.12</v>
      </c>
      <c r="AC314" s="60">
        <v>8087.180000000001</v>
      </c>
    </row>
    <row r="315" spans="1:29" ht="12.75">
      <c r="A315" s="736" t="s">
        <v>254</v>
      </c>
      <c r="B315" s="44">
        <v>56309.17</v>
      </c>
      <c r="C315" s="43">
        <v>51673.59</v>
      </c>
      <c r="D315" s="44">
        <v>56309.17</v>
      </c>
      <c r="E315" s="43">
        <v>48071.38</v>
      </c>
      <c r="F315" s="44">
        <v>56309.17</v>
      </c>
      <c r="G315" s="43">
        <v>51099.7</v>
      </c>
      <c r="H315" s="44">
        <v>56309.17</v>
      </c>
      <c r="I315" s="43">
        <v>49173.63</v>
      </c>
      <c r="J315" s="44">
        <v>56309.17</v>
      </c>
      <c r="K315" s="43">
        <v>50525.81</v>
      </c>
      <c r="L315" s="44">
        <v>56309.17</v>
      </c>
      <c r="M315" s="43">
        <v>48618.25</v>
      </c>
      <c r="N315" s="44">
        <v>337855.01999999996</v>
      </c>
      <c r="O315" s="43">
        <v>299162.36</v>
      </c>
      <c r="P315" s="44">
        <v>56309.17</v>
      </c>
      <c r="Q315" s="43">
        <v>49951.92</v>
      </c>
      <c r="R315" s="44">
        <v>56309.17</v>
      </c>
      <c r="S315" s="43">
        <v>49664.97</v>
      </c>
      <c r="T315" s="44">
        <v>56309.17</v>
      </c>
      <c r="U315" s="43">
        <v>47785.19</v>
      </c>
      <c r="V315" s="44">
        <v>56309.17</v>
      </c>
      <c r="W315" s="43">
        <v>49091.08</v>
      </c>
      <c r="X315" s="44">
        <v>56309.17</v>
      </c>
      <c r="Y315" s="43">
        <v>47229.81</v>
      </c>
      <c r="Z315" s="44">
        <v>56309.17</v>
      </c>
      <c r="AA315" s="43">
        <v>48517.19</v>
      </c>
      <c r="AB315" s="44">
        <v>675710.04</v>
      </c>
      <c r="AC315" s="43">
        <v>591402.52</v>
      </c>
    </row>
    <row r="316" spans="1:29" ht="12.75">
      <c r="A316" s="739" t="s">
        <v>37</v>
      </c>
      <c r="B316" s="601">
        <v>56309.17</v>
      </c>
      <c r="C316" s="602">
        <v>51673.59</v>
      </c>
      <c r="D316" s="601">
        <v>56309.17</v>
      </c>
      <c r="E316" s="602">
        <v>48071.38</v>
      </c>
      <c r="F316" s="601">
        <v>56309.17</v>
      </c>
      <c r="G316" s="602">
        <v>51099.7</v>
      </c>
      <c r="H316" s="601">
        <v>56309.17</v>
      </c>
      <c r="I316" s="602">
        <v>49173.63</v>
      </c>
      <c r="J316" s="601">
        <v>56309.17</v>
      </c>
      <c r="K316" s="602">
        <v>50525.81</v>
      </c>
      <c r="L316" s="601">
        <v>56309.17</v>
      </c>
      <c r="M316" s="602">
        <v>48618.25</v>
      </c>
      <c r="N316" s="603">
        <v>337855.01999999996</v>
      </c>
      <c r="O316" s="94">
        <v>299162.36</v>
      </c>
      <c r="P316" s="601">
        <v>56309.17</v>
      </c>
      <c r="Q316" s="602">
        <v>49951.92</v>
      </c>
      <c r="R316" s="601">
        <v>56309.17</v>
      </c>
      <c r="S316" s="602">
        <v>49664.97</v>
      </c>
      <c r="T316" s="601">
        <v>56309.17</v>
      </c>
      <c r="U316" s="602">
        <v>47785.19</v>
      </c>
      <c r="V316" s="601">
        <v>56309.17</v>
      </c>
      <c r="W316" s="602">
        <v>49091.08</v>
      </c>
      <c r="X316" s="601">
        <v>56309.17</v>
      </c>
      <c r="Y316" s="602">
        <v>47229.81</v>
      </c>
      <c r="Z316" s="601">
        <v>56309.17</v>
      </c>
      <c r="AA316" s="602">
        <v>48517.19</v>
      </c>
      <c r="AB316" s="603">
        <v>675710.04</v>
      </c>
      <c r="AC316" s="94">
        <v>591402.52</v>
      </c>
    </row>
    <row r="317" spans="1:29" ht="12.75">
      <c r="A317" s="739" t="s">
        <v>8</v>
      </c>
      <c r="B317" s="601"/>
      <c r="C317" s="602"/>
      <c r="D317" s="601"/>
      <c r="E317" s="602"/>
      <c r="F317" s="601"/>
      <c r="G317" s="602"/>
      <c r="H317" s="601"/>
      <c r="I317" s="602"/>
      <c r="J317" s="601"/>
      <c r="K317" s="602"/>
      <c r="L317" s="601"/>
      <c r="M317" s="602"/>
      <c r="N317" s="603">
        <v>0</v>
      </c>
      <c r="O317" s="94">
        <v>0</v>
      </c>
      <c r="P317" s="601"/>
      <c r="Q317" s="602"/>
      <c r="R317" s="601"/>
      <c r="S317" s="602"/>
      <c r="T317" s="601"/>
      <c r="U317" s="602"/>
      <c r="V317" s="601"/>
      <c r="W317" s="602"/>
      <c r="X317" s="601"/>
      <c r="Y317" s="602"/>
      <c r="Z317" s="601"/>
      <c r="AA317" s="602"/>
      <c r="AB317" s="603">
        <v>0</v>
      </c>
      <c r="AC317" s="94">
        <v>0</v>
      </c>
    </row>
    <row r="318" spans="1:29" ht="12.75">
      <c r="A318" s="739" t="s">
        <v>11</v>
      </c>
      <c r="B318" s="601"/>
      <c r="C318" s="602"/>
      <c r="D318" s="601"/>
      <c r="E318" s="602"/>
      <c r="F318" s="601"/>
      <c r="G318" s="602"/>
      <c r="H318" s="601"/>
      <c r="I318" s="602"/>
      <c r="J318" s="601"/>
      <c r="K318" s="602"/>
      <c r="L318" s="601"/>
      <c r="M318" s="602"/>
      <c r="N318" s="603">
        <v>0</v>
      </c>
      <c r="O318" s="94">
        <v>0</v>
      </c>
      <c r="P318" s="601"/>
      <c r="Q318" s="602"/>
      <c r="R318" s="601"/>
      <c r="S318" s="602"/>
      <c r="T318" s="601"/>
      <c r="U318" s="602"/>
      <c r="V318" s="601"/>
      <c r="W318" s="602"/>
      <c r="X318" s="601"/>
      <c r="Y318" s="602"/>
      <c r="Z318" s="601"/>
      <c r="AA318" s="602"/>
      <c r="AB318" s="603">
        <v>0</v>
      </c>
      <c r="AC318" s="94">
        <v>0</v>
      </c>
    </row>
    <row r="319" spans="1:29" ht="12.75">
      <c r="A319" s="661" t="s">
        <v>487</v>
      </c>
      <c r="B319" s="44">
        <v>9836</v>
      </c>
      <c r="C319" s="43">
        <v>0</v>
      </c>
      <c r="D319" s="44">
        <v>9836</v>
      </c>
      <c r="E319" s="43">
        <v>0</v>
      </c>
      <c r="F319" s="44">
        <v>9836</v>
      </c>
      <c r="G319" s="43">
        <v>0</v>
      </c>
      <c r="H319" s="44">
        <v>9836</v>
      </c>
      <c r="I319" s="43">
        <v>0</v>
      </c>
      <c r="J319" s="44">
        <v>9836</v>
      </c>
      <c r="K319" s="43">
        <v>0</v>
      </c>
      <c r="L319" s="44">
        <v>9836</v>
      </c>
      <c r="M319" s="43">
        <v>0</v>
      </c>
      <c r="N319" s="44">
        <v>59016</v>
      </c>
      <c r="O319" s="43">
        <v>0</v>
      </c>
      <c r="P319" s="44">
        <v>9836</v>
      </c>
      <c r="Q319" s="43">
        <v>0</v>
      </c>
      <c r="R319" s="44">
        <v>9836</v>
      </c>
      <c r="S319" s="43">
        <v>0</v>
      </c>
      <c r="T319" s="44">
        <v>9836</v>
      </c>
      <c r="U319" s="43">
        <v>0</v>
      </c>
      <c r="V319" s="44">
        <v>9836</v>
      </c>
      <c r="W319" s="43">
        <v>0</v>
      </c>
      <c r="X319" s="44">
        <v>9836</v>
      </c>
      <c r="Y319" s="43">
        <v>0</v>
      </c>
      <c r="Z319" s="44">
        <v>9836</v>
      </c>
      <c r="AA319" s="43">
        <v>0</v>
      </c>
      <c r="AB319" s="44">
        <v>118032</v>
      </c>
      <c r="AC319" s="43">
        <v>0</v>
      </c>
    </row>
    <row r="320" spans="1:29" s="1" customFormat="1" ht="12.75" thickBot="1">
      <c r="A320" s="436" t="s">
        <v>342</v>
      </c>
      <c r="B320" s="900">
        <v>9836</v>
      </c>
      <c r="C320" s="901"/>
      <c r="D320" s="900">
        <v>9836</v>
      </c>
      <c r="E320" s="901"/>
      <c r="F320" s="900">
        <v>9836</v>
      </c>
      <c r="G320" s="901"/>
      <c r="H320" s="900">
        <v>9836</v>
      </c>
      <c r="I320" s="901"/>
      <c r="J320" s="900">
        <v>9836</v>
      </c>
      <c r="K320" s="901"/>
      <c r="L320" s="900">
        <v>9836</v>
      </c>
      <c r="M320" s="901"/>
      <c r="N320" s="902">
        <v>59016</v>
      </c>
      <c r="O320" s="903">
        <v>0</v>
      </c>
      <c r="P320" s="900">
        <v>9836</v>
      </c>
      <c r="Q320" s="901"/>
      <c r="R320" s="900">
        <v>9836</v>
      </c>
      <c r="S320" s="901"/>
      <c r="T320" s="900">
        <v>9836</v>
      </c>
      <c r="U320" s="901"/>
      <c r="V320" s="900">
        <v>9836</v>
      </c>
      <c r="W320" s="901"/>
      <c r="X320" s="900">
        <v>9836</v>
      </c>
      <c r="Y320" s="901"/>
      <c r="Z320" s="900">
        <v>9836</v>
      </c>
      <c r="AA320" s="901"/>
      <c r="AB320" s="902">
        <v>118032</v>
      </c>
      <c r="AC320" s="903">
        <v>0</v>
      </c>
    </row>
    <row r="321" spans="1:29" s="1" customFormat="1" ht="12.75" thickBot="1">
      <c r="A321" s="931" t="s">
        <v>488</v>
      </c>
      <c r="B321" s="929">
        <v>390018.79</v>
      </c>
      <c r="C321" s="910">
        <v>65516.95</v>
      </c>
      <c r="D321" s="909">
        <v>395226.68</v>
      </c>
      <c r="E321" s="910">
        <v>60706.93</v>
      </c>
      <c r="F321" s="909">
        <v>400518.30999999994</v>
      </c>
      <c r="G321" s="910">
        <v>64255.88</v>
      </c>
      <c r="H321" s="909">
        <v>405895.04</v>
      </c>
      <c r="I321" s="910">
        <v>61551.659999999996</v>
      </c>
      <c r="J321" s="909">
        <v>411358.21</v>
      </c>
      <c r="K321" s="910">
        <v>62935.72</v>
      </c>
      <c r="L321" s="909">
        <v>416909.24</v>
      </c>
      <c r="M321" s="910">
        <v>60244.35</v>
      </c>
      <c r="N321" s="909">
        <v>2419926.27</v>
      </c>
      <c r="O321" s="910">
        <v>375211.49</v>
      </c>
      <c r="P321" s="909">
        <v>422549.5299999999</v>
      </c>
      <c r="Q321" s="910">
        <v>61553.34</v>
      </c>
      <c r="R321" s="909">
        <v>428280.5</v>
      </c>
      <c r="S321" s="910">
        <v>60837.81</v>
      </c>
      <c r="T321" s="909">
        <v>434103.63999999996</v>
      </c>
      <c r="U321" s="910">
        <v>58166.62</v>
      </c>
      <c r="V321" s="909">
        <v>440020.41</v>
      </c>
      <c r="W321" s="910">
        <v>59355.97</v>
      </c>
      <c r="X321" s="909">
        <v>446032.33</v>
      </c>
      <c r="Y321" s="910">
        <v>56698.85</v>
      </c>
      <c r="Z321" s="909">
        <v>452140.91</v>
      </c>
      <c r="AA321" s="910">
        <v>57803.53</v>
      </c>
      <c r="AB321" s="909">
        <v>5043053.590000001</v>
      </c>
      <c r="AC321" s="910">
        <v>729627.61</v>
      </c>
    </row>
    <row r="322" spans="1:30" ht="13.5" thickBot="1">
      <c r="A322" s="908" t="s">
        <v>494</v>
      </c>
      <c r="B322" s="909">
        <v>1724254.5099999998</v>
      </c>
      <c r="C322" s="910">
        <v>228695.69</v>
      </c>
      <c r="D322" s="909">
        <v>1749481.43</v>
      </c>
      <c r="E322" s="910">
        <v>213496.71</v>
      </c>
      <c r="F322" s="909">
        <v>1775060.04</v>
      </c>
      <c r="G322" s="910">
        <v>227694.43</v>
      </c>
      <c r="H322" s="909">
        <v>1800989.6400000001</v>
      </c>
      <c r="I322" s="910">
        <v>219789.68000000002</v>
      </c>
      <c r="J322" s="909">
        <v>1827407.13</v>
      </c>
      <c r="K322" s="910">
        <v>226498.96</v>
      </c>
      <c r="L322" s="909">
        <v>1854178.32</v>
      </c>
      <c r="M322" s="910">
        <v>218540.88999999998</v>
      </c>
      <c r="N322" s="909">
        <v>10731371.07</v>
      </c>
      <c r="O322" s="910">
        <v>1334716.36</v>
      </c>
      <c r="P322" s="909">
        <v>1881440.27</v>
      </c>
      <c r="Q322" s="910">
        <v>225108.97</v>
      </c>
      <c r="R322" s="909">
        <v>1909058.6799999997</v>
      </c>
      <c r="S322" s="910">
        <v>224332.18</v>
      </c>
      <c r="T322" s="909">
        <v>1937037.3499999999</v>
      </c>
      <c r="U322" s="910">
        <v>216283.34999999998</v>
      </c>
      <c r="V322" s="909">
        <v>1965508.89</v>
      </c>
      <c r="W322" s="910">
        <v>222604.39</v>
      </c>
      <c r="X322" s="909">
        <v>1994343.6800000004</v>
      </c>
      <c r="Y322" s="910">
        <v>214499.26</v>
      </c>
      <c r="Z322" s="909">
        <v>2018602.7099999997</v>
      </c>
      <c r="AA322" s="910">
        <v>220114.75</v>
      </c>
      <c r="AB322" s="909">
        <v>22437362.65</v>
      </c>
      <c r="AC322" s="910">
        <v>2657659.26</v>
      </c>
      <c r="AD322" s="1"/>
    </row>
    <row r="323" ht="13.5" thickBot="1"/>
    <row r="324" spans="1:29" ht="12.75">
      <c r="A324" s="933" t="s">
        <v>253</v>
      </c>
      <c r="B324" s="934">
        <v>745460.65</v>
      </c>
      <c r="C324" s="935">
        <v>130355.19</v>
      </c>
      <c r="D324" s="934">
        <v>601542.51</v>
      </c>
      <c r="E324" s="935">
        <v>124945.03</v>
      </c>
      <c r="F324" s="934">
        <v>607554.61</v>
      </c>
      <c r="G324" s="935">
        <v>109954.95999999999</v>
      </c>
      <c r="H324" s="934">
        <v>613649.43</v>
      </c>
      <c r="I324" s="935">
        <v>105632.03</v>
      </c>
      <c r="J324" s="934">
        <v>619828.12</v>
      </c>
      <c r="K324" s="935">
        <v>98189.93</v>
      </c>
      <c r="L324" s="934">
        <v>626091.86</v>
      </c>
      <c r="M324" s="935">
        <v>93445.39</v>
      </c>
      <c r="N324" s="934">
        <v>3814127.1799999997</v>
      </c>
      <c r="O324" s="935">
        <v>662522.53</v>
      </c>
      <c r="P324" s="934">
        <v>632441.8099999999</v>
      </c>
      <c r="Q324" s="935">
        <v>81700.22</v>
      </c>
      <c r="R324" s="934">
        <v>638879.1799999999</v>
      </c>
      <c r="S324" s="935">
        <v>79269.86000000002</v>
      </c>
      <c r="T324" s="934">
        <v>645405.15</v>
      </c>
      <c r="U324" s="935">
        <v>66294.31</v>
      </c>
      <c r="V324" s="934">
        <v>652020.98</v>
      </c>
      <c r="W324" s="935">
        <v>59680.02</v>
      </c>
      <c r="X324" s="934">
        <v>658727.9</v>
      </c>
      <c r="Y324" s="935">
        <v>54049.04</v>
      </c>
      <c r="Z324" s="934">
        <v>369527.6</v>
      </c>
      <c r="AA324" s="935">
        <v>42551.009999999995</v>
      </c>
      <c r="AB324" s="934">
        <v>7411129.800000001</v>
      </c>
      <c r="AC324" s="935">
        <v>1046066.9900000001</v>
      </c>
    </row>
    <row r="325" spans="1:29" ht="12.75">
      <c r="A325" s="738" t="s">
        <v>481</v>
      </c>
      <c r="B325" s="936">
        <v>583655.67</v>
      </c>
      <c r="C325" s="937">
        <v>82299.11</v>
      </c>
      <c r="D325" s="936">
        <v>439737.53</v>
      </c>
      <c r="E325" s="937">
        <v>73473.11</v>
      </c>
      <c r="F325" s="936">
        <v>445749.63</v>
      </c>
      <c r="G325" s="937">
        <v>67461.01</v>
      </c>
      <c r="H325" s="936">
        <v>451844.45</v>
      </c>
      <c r="I325" s="937">
        <v>61366.19</v>
      </c>
      <c r="J325" s="936">
        <v>458023.14</v>
      </c>
      <c r="K325" s="937">
        <v>55187.5</v>
      </c>
      <c r="L325" s="936">
        <v>464286.88</v>
      </c>
      <c r="M325" s="937">
        <v>48923.76</v>
      </c>
      <c r="N325" s="936">
        <v>2843297.3</v>
      </c>
      <c r="O325" s="937">
        <v>388710.68000000005</v>
      </c>
      <c r="P325" s="936">
        <v>470636.82999999996</v>
      </c>
      <c r="Q325" s="937">
        <v>42573.8</v>
      </c>
      <c r="R325" s="936">
        <v>477074.19999999995</v>
      </c>
      <c r="S325" s="937">
        <v>36136.44</v>
      </c>
      <c r="T325" s="936">
        <v>483600.17000000004</v>
      </c>
      <c r="U325" s="937">
        <v>29610.47</v>
      </c>
      <c r="V325" s="936">
        <v>490216</v>
      </c>
      <c r="W325" s="937">
        <v>22994.64</v>
      </c>
      <c r="X325" s="936">
        <v>496922.92</v>
      </c>
      <c r="Y325" s="937">
        <v>16287.71</v>
      </c>
      <c r="Z325" s="936">
        <v>207722.62</v>
      </c>
      <c r="AA325" s="937">
        <v>9488.43</v>
      </c>
      <c r="AB325" s="936">
        <v>5469470.04</v>
      </c>
      <c r="AC325" s="937">
        <v>545802.17</v>
      </c>
    </row>
    <row r="326" spans="1:29" ht="12.75">
      <c r="A326" s="932" t="s">
        <v>250</v>
      </c>
      <c r="B326" s="77">
        <v>176342.63</v>
      </c>
      <c r="C326" s="78">
        <v>40868.42</v>
      </c>
      <c r="D326" s="77">
        <v>178987.77</v>
      </c>
      <c r="E326" s="78">
        <v>38223.28</v>
      </c>
      <c r="F326" s="77">
        <v>181672.59</v>
      </c>
      <c r="G326" s="78">
        <v>35538.46</v>
      </c>
      <c r="H326" s="77">
        <v>184397.68</v>
      </c>
      <c r="I326" s="78">
        <v>32813.37</v>
      </c>
      <c r="J326" s="77">
        <v>187163.64</v>
      </c>
      <c r="K326" s="78">
        <v>30047.41</v>
      </c>
      <c r="L326" s="77">
        <v>189971.1</v>
      </c>
      <c r="M326" s="78">
        <v>27239.95</v>
      </c>
      <c r="N326" s="83">
        <v>1098535.41</v>
      </c>
      <c r="O326" s="84">
        <v>204730.89</v>
      </c>
      <c r="P326" s="77">
        <v>192820.67</v>
      </c>
      <c r="Q326" s="78">
        <v>24390.38</v>
      </c>
      <c r="R326" s="77">
        <v>195712.98</v>
      </c>
      <c r="S326" s="78">
        <v>21498.07</v>
      </c>
      <c r="T326" s="77">
        <v>198648.67</v>
      </c>
      <c r="U326" s="78">
        <v>18562.38</v>
      </c>
      <c r="V326" s="77">
        <v>201628.4</v>
      </c>
      <c r="W326" s="78">
        <v>15582.65</v>
      </c>
      <c r="X326" s="77">
        <v>204652.82</v>
      </c>
      <c r="Y326" s="78">
        <v>12558.22</v>
      </c>
      <c r="Z326" s="77">
        <v>207722.62</v>
      </c>
      <c r="AA326" s="78">
        <v>9488.43</v>
      </c>
      <c r="AB326" s="83">
        <v>2299721.57</v>
      </c>
      <c r="AC326" s="84">
        <v>306811.02</v>
      </c>
    </row>
    <row r="327" spans="1:29" ht="12.75">
      <c r="A327" s="46" t="s">
        <v>229</v>
      </c>
      <c r="B327" s="91">
        <v>257464.41</v>
      </c>
      <c r="C327" s="92">
        <v>38535.18</v>
      </c>
      <c r="D327" s="91">
        <v>260749.76</v>
      </c>
      <c r="E327" s="92">
        <v>35249.83</v>
      </c>
      <c r="F327" s="91">
        <v>264077.04</v>
      </c>
      <c r="G327" s="92">
        <v>31922.55</v>
      </c>
      <c r="H327" s="91">
        <v>267446.77</v>
      </c>
      <c r="I327" s="92">
        <v>28552.82</v>
      </c>
      <c r="J327" s="91">
        <v>270859.5</v>
      </c>
      <c r="K327" s="92">
        <v>25140.09</v>
      </c>
      <c r="L327" s="91">
        <v>274315.78</v>
      </c>
      <c r="M327" s="92">
        <v>21683.81</v>
      </c>
      <c r="N327" s="603">
        <v>1594913.26</v>
      </c>
      <c r="O327" s="94">
        <v>181084.28</v>
      </c>
      <c r="P327" s="91">
        <v>277816.16</v>
      </c>
      <c r="Q327" s="92">
        <v>18183.42</v>
      </c>
      <c r="R327" s="91">
        <v>281361.22</v>
      </c>
      <c r="S327" s="92">
        <v>14638.37</v>
      </c>
      <c r="T327" s="91">
        <v>284951.5</v>
      </c>
      <c r="U327" s="92">
        <v>11048.09</v>
      </c>
      <c r="V327" s="91">
        <v>288587.6</v>
      </c>
      <c r="W327" s="92">
        <v>7411.99</v>
      </c>
      <c r="X327" s="91">
        <v>292270.1</v>
      </c>
      <c r="Y327" s="92">
        <v>3729.49</v>
      </c>
      <c r="Z327" s="89"/>
      <c r="AA327" s="90"/>
      <c r="AB327" s="61">
        <v>3019899.84</v>
      </c>
      <c r="AC327" s="60">
        <v>236095.63999999998</v>
      </c>
    </row>
    <row r="328" spans="1:29" ht="12.75">
      <c r="A328" s="946" t="s">
        <v>10</v>
      </c>
      <c r="B328" s="947">
        <v>149848.63</v>
      </c>
      <c r="C328" s="948">
        <v>2895.51</v>
      </c>
      <c r="D328" s="949"/>
      <c r="E328" s="950"/>
      <c r="F328" s="949"/>
      <c r="G328" s="950"/>
      <c r="H328" s="949"/>
      <c r="I328" s="950"/>
      <c r="J328" s="949"/>
      <c r="K328" s="950"/>
      <c r="L328" s="949"/>
      <c r="M328" s="950"/>
      <c r="N328" s="951">
        <v>149848.63</v>
      </c>
      <c r="O328" s="952">
        <v>2895.51</v>
      </c>
      <c r="P328" s="949"/>
      <c r="Q328" s="950"/>
      <c r="R328" s="949"/>
      <c r="S328" s="950"/>
      <c r="T328" s="949"/>
      <c r="U328" s="950"/>
      <c r="V328" s="949"/>
      <c r="W328" s="950"/>
      <c r="X328" s="949"/>
      <c r="Y328" s="950"/>
      <c r="Z328" s="949"/>
      <c r="AA328" s="950"/>
      <c r="AB328" s="951">
        <v>149848.63</v>
      </c>
      <c r="AC328" s="952">
        <v>2895.51</v>
      </c>
    </row>
    <row r="329" spans="1:29" ht="12.75">
      <c r="A329" s="738" t="s">
        <v>493</v>
      </c>
      <c r="B329" s="936">
        <v>161804.98</v>
      </c>
      <c r="C329" s="937">
        <v>48056.079999999994</v>
      </c>
      <c r="D329" s="936">
        <v>161804.98</v>
      </c>
      <c r="E329" s="937">
        <v>51471.92</v>
      </c>
      <c r="F329" s="936">
        <v>161804.98</v>
      </c>
      <c r="G329" s="937">
        <v>42493.950000000004</v>
      </c>
      <c r="H329" s="936">
        <v>161804.98</v>
      </c>
      <c r="I329" s="937">
        <v>44265.840000000004</v>
      </c>
      <c r="J329" s="936">
        <v>161804.98</v>
      </c>
      <c r="K329" s="937">
        <v>43002.43</v>
      </c>
      <c r="L329" s="936">
        <v>161804.98</v>
      </c>
      <c r="M329" s="937">
        <v>44521.63</v>
      </c>
      <c r="N329" s="936">
        <v>970829.88</v>
      </c>
      <c r="O329" s="937">
        <v>273811.85</v>
      </c>
      <c r="P329" s="936">
        <v>161804.98</v>
      </c>
      <c r="Q329" s="937">
        <v>39126.420000000006</v>
      </c>
      <c r="R329" s="936">
        <v>161804.98</v>
      </c>
      <c r="S329" s="937">
        <v>43133.420000000006</v>
      </c>
      <c r="T329" s="936">
        <v>161804.98</v>
      </c>
      <c r="U329" s="937">
        <v>36683.84</v>
      </c>
      <c r="V329" s="936">
        <v>161804.98</v>
      </c>
      <c r="W329" s="937">
        <v>36685.38</v>
      </c>
      <c r="X329" s="936">
        <v>161804.98</v>
      </c>
      <c r="Y329" s="937">
        <v>37761.33</v>
      </c>
      <c r="Z329" s="936">
        <v>161804.98</v>
      </c>
      <c r="AA329" s="937">
        <v>33062.579999999994</v>
      </c>
      <c r="AB329" s="936">
        <v>1941659.7600000002</v>
      </c>
      <c r="AC329" s="937">
        <v>500264.82000000007</v>
      </c>
    </row>
    <row r="330" spans="1:29" ht="12.75">
      <c r="A330" s="945" t="s">
        <v>1</v>
      </c>
      <c r="B330" s="77"/>
      <c r="C330" s="78"/>
      <c r="D330" s="77"/>
      <c r="E330" s="78"/>
      <c r="F330" s="77"/>
      <c r="G330" s="78"/>
      <c r="H330" s="77"/>
      <c r="I330" s="78"/>
      <c r="J330" s="77"/>
      <c r="K330" s="78"/>
      <c r="L330" s="77"/>
      <c r="M330" s="78"/>
      <c r="N330" s="83">
        <v>0</v>
      </c>
      <c r="O330" s="84">
        <v>0</v>
      </c>
      <c r="P330" s="77"/>
      <c r="Q330" s="78"/>
      <c r="R330" s="77"/>
      <c r="S330" s="78"/>
      <c r="T330" s="77"/>
      <c r="U330" s="78"/>
      <c r="V330" s="77"/>
      <c r="W330" s="78"/>
      <c r="X330" s="77"/>
      <c r="Y330" s="78"/>
      <c r="Z330" s="77"/>
      <c r="AA330" s="78"/>
      <c r="AB330" s="83">
        <v>0</v>
      </c>
      <c r="AC330" s="84">
        <v>0</v>
      </c>
    </row>
    <row r="331" spans="1:29" ht="12.75">
      <c r="A331" s="862" t="s">
        <v>15</v>
      </c>
      <c r="B331" s="601"/>
      <c r="C331" s="602"/>
      <c r="D331" s="601"/>
      <c r="E331" s="602"/>
      <c r="F331" s="601"/>
      <c r="G331" s="602"/>
      <c r="H331" s="601"/>
      <c r="I331" s="602"/>
      <c r="J331" s="601"/>
      <c r="K331" s="602"/>
      <c r="L331" s="601"/>
      <c r="M331" s="602"/>
      <c r="N331" s="603">
        <v>0</v>
      </c>
      <c r="O331" s="94">
        <v>0</v>
      </c>
      <c r="P331" s="601"/>
      <c r="Q331" s="602"/>
      <c r="R331" s="601"/>
      <c r="S331" s="602"/>
      <c r="T331" s="601"/>
      <c r="U331" s="602"/>
      <c r="V331" s="601"/>
      <c r="W331" s="602"/>
      <c r="X331" s="601"/>
      <c r="Y331" s="602"/>
      <c r="Z331" s="601"/>
      <c r="AA331" s="602"/>
      <c r="AB331" s="603">
        <v>0</v>
      </c>
      <c r="AC331" s="94">
        <v>0</v>
      </c>
    </row>
    <row r="332" spans="1:29" ht="12.75">
      <c r="A332" s="862" t="s">
        <v>13</v>
      </c>
      <c r="B332" s="601">
        <v>96454.99</v>
      </c>
      <c r="C332" s="602">
        <v>30125.67</v>
      </c>
      <c r="D332" s="601">
        <v>96454.99</v>
      </c>
      <c r="E332" s="602">
        <v>32309.779999999995</v>
      </c>
      <c r="F332" s="601">
        <v>96454.99</v>
      </c>
      <c r="G332" s="602">
        <v>26711.420000000002</v>
      </c>
      <c r="H332" s="601">
        <v>96454.99</v>
      </c>
      <c r="I332" s="602">
        <v>27866.24</v>
      </c>
      <c r="J332" s="601">
        <v>96454.99</v>
      </c>
      <c r="K332" s="602">
        <v>27113.1</v>
      </c>
      <c r="L332" s="601">
        <v>96454.99</v>
      </c>
      <c r="M332" s="602">
        <v>28117.29</v>
      </c>
      <c r="N332" s="603">
        <v>578729.9400000001</v>
      </c>
      <c r="O332" s="94">
        <v>172243.5</v>
      </c>
      <c r="P332" s="601">
        <v>96454.99</v>
      </c>
      <c r="Q332" s="602">
        <v>24753.25</v>
      </c>
      <c r="R332" s="601">
        <v>96454.99</v>
      </c>
      <c r="S332" s="602">
        <v>27339.04</v>
      </c>
      <c r="T332" s="601">
        <v>96454.99</v>
      </c>
      <c r="U332" s="602">
        <v>23297.19</v>
      </c>
      <c r="V332" s="601">
        <v>96454.99</v>
      </c>
      <c r="W332" s="602">
        <v>23347.39</v>
      </c>
      <c r="X332" s="601">
        <v>96454.99</v>
      </c>
      <c r="Y332" s="602">
        <v>24100.53</v>
      </c>
      <c r="Z332" s="601">
        <v>96454.99</v>
      </c>
      <c r="AA332" s="602">
        <v>21113.07</v>
      </c>
      <c r="AB332" s="603">
        <v>1157459.8800000001</v>
      </c>
      <c r="AC332" s="94">
        <v>316193.97000000003</v>
      </c>
    </row>
    <row r="333" spans="1:29" ht="12.75">
      <c r="A333" s="924" t="s">
        <v>3</v>
      </c>
      <c r="B333" s="601">
        <v>62316.66</v>
      </c>
      <c r="C333" s="602">
        <v>17030.37</v>
      </c>
      <c r="D333" s="601">
        <v>62316.66</v>
      </c>
      <c r="E333" s="602">
        <v>18198.17</v>
      </c>
      <c r="F333" s="601">
        <v>62316.66</v>
      </c>
      <c r="G333" s="602">
        <v>14986.73</v>
      </c>
      <c r="H333" s="601">
        <v>62316.66</v>
      </c>
      <c r="I333" s="602">
        <v>15570.63</v>
      </c>
      <c r="J333" s="601">
        <v>62316.66</v>
      </c>
      <c r="K333" s="602">
        <v>15084.039999999999</v>
      </c>
      <c r="L333" s="601">
        <v>62316.66</v>
      </c>
      <c r="M333" s="602">
        <v>15570.63</v>
      </c>
      <c r="N333" s="603">
        <v>373899.9600000001</v>
      </c>
      <c r="O333" s="94">
        <v>96440.56999999999</v>
      </c>
      <c r="P333" s="601">
        <v>62316.66</v>
      </c>
      <c r="Q333" s="602">
        <v>13640.52</v>
      </c>
      <c r="R333" s="601">
        <v>62316.66</v>
      </c>
      <c r="S333" s="602">
        <v>14986.73</v>
      </c>
      <c r="T333" s="601">
        <v>62316.66</v>
      </c>
      <c r="U333" s="602">
        <v>12699.79</v>
      </c>
      <c r="V333" s="601">
        <v>62316.66</v>
      </c>
      <c r="W333" s="602">
        <v>12651.13</v>
      </c>
      <c r="X333" s="601">
        <v>62316.66</v>
      </c>
      <c r="Y333" s="602">
        <v>12975.52</v>
      </c>
      <c r="Z333" s="601">
        <v>62316.66</v>
      </c>
      <c r="AA333" s="602">
        <v>11288.699999999999</v>
      </c>
      <c r="AB333" s="603">
        <v>747799.9200000003</v>
      </c>
      <c r="AC333" s="94">
        <v>174682.96</v>
      </c>
    </row>
    <row r="334" spans="1:29" ht="12.75">
      <c r="A334" s="924" t="s">
        <v>3</v>
      </c>
      <c r="B334" s="601">
        <v>3033.33</v>
      </c>
      <c r="C334" s="602">
        <v>900.04</v>
      </c>
      <c r="D334" s="601">
        <v>3033.33</v>
      </c>
      <c r="E334" s="602">
        <v>963.97</v>
      </c>
      <c r="F334" s="601">
        <v>3033.33</v>
      </c>
      <c r="G334" s="602">
        <v>795.8</v>
      </c>
      <c r="H334" s="601">
        <v>3033.33</v>
      </c>
      <c r="I334" s="602">
        <v>828.97</v>
      </c>
      <c r="J334" s="601">
        <v>3033.33</v>
      </c>
      <c r="K334" s="602">
        <v>805.29</v>
      </c>
      <c r="L334" s="601">
        <v>3033.33</v>
      </c>
      <c r="M334" s="602">
        <v>833.71</v>
      </c>
      <c r="N334" s="603">
        <v>18199.98</v>
      </c>
      <c r="O334" s="94">
        <v>5127.78</v>
      </c>
      <c r="P334" s="601">
        <v>3033.33</v>
      </c>
      <c r="Q334" s="602">
        <v>732.65</v>
      </c>
      <c r="R334" s="601">
        <v>3033.33</v>
      </c>
      <c r="S334" s="602">
        <v>807.65</v>
      </c>
      <c r="T334" s="601">
        <v>3033.33</v>
      </c>
      <c r="U334" s="602">
        <v>686.86</v>
      </c>
      <c r="V334" s="601">
        <v>3033.33</v>
      </c>
      <c r="W334" s="602">
        <v>686.86</v>
      </c>
      <c r="X334" s="601">
        <v>3033.33</v>
      </c>
      <c r="Y334" s="602">
        <v>685.28</v>
      </c>
      <c r="Z334" s="601">
        <v>3033.33</v>
      </c>
      <c r="AA334" s="602">
        <v>660.81</v>
      </c>
      <c r="AB334" s="603">
        <v>36399.96000000001</v>
      </c>
      <c r="AC334" s="94">
        <v>9387.889999999998</v>
      </c>
    </row>
    <row r="335" spans="1:29" ht="12.75">
      <c r="A335" s="862" t="s">
        <v>7</v>
      </c>
      <c r="B335" s="601"/>
      <c r="C335" s="602"/>
      <c r="D335" s="601"/>
      <c r="E335" s="602"/>
      <c r="F335" s="601"/>
      <c r="G335" s="602"/>
      <c r="H335" s="601"/>
      <c r="I335" s="602"/>
      <c r="J335" s="601"/>
      <c r="K335" s="602"/>
      <c r="L335" s="601"/>
      <c r="M335" s="602"/>
      <c r="N335" s="603">
        <v>0</v>
      </c>
      <c r="O335" s="94">
        <v>0</v>
      </c>
      <c r="P335" s="601"/>
      <c r="Q335" s="602"/>
      <c r="R335" s="601"/>
      <c r="S335" s="602"/>
      <c r="T335" s="601"/>
      <c r="U335" s="602"/>
      <c r="V335" s="601"/>
      <c r="W335" s="602"/>
      <c r="X335" s="601"/>
      <c r="Y335" s="602"/>
      <c r="Z335" s="601"/>
      <c r="AA335" s="602"/>
      <c r="AB335" s="603">
        <v>0</v>
      </c>
      <c r="AC335" s="94">
        <v>0</v>
      </c>
    </row>
    <row r="336" spans="1:29" ht="13.5" thickBot="1">
      <c r="A336" s="904" t="s">
        <v>4</v>
      </c>
      <c r="B336" s="609"/>
      <c r="C336" s="610"/>
      <c r="D336" s="609"/>
      <c r="E336" s="610"/>
      <c r="F336" s="609"/>
      <c r="G336" s="610"/>
      <c r="H336" s="609"/>
      <c r="I336" s="610"/>
      <c r="J336" s="609"/>
      <c r="K336" s="610"/>
      <c r="L336" s="609"/>
      <c r="M336" s="610"/>
      <c r="N336" s="611">
        <v>0</v>
      </c>
      <c r="O336" s="612">
        <v>0</v>
      </c>
      <c r="P336" s="609"/>
      <c r="Q336" s="610"/>
      <c r="R336" s="609"/>
      <c r="S336" s="610"/>
      <c r="T336" s="609"/>
      <c r="U336" s="610"/>
      <c r="V336" s="609"/>
      <c r="W336" s="610"/>
      <c r="X336" s="609"/>
      <c r="Y336" s="610"/>
      <c r="Z336" s="609"/>
      <c r="AA336" s="610"/>
      <c r="AB336" s="611">
        <v>0</v>
      </c>
      <c r="AC336" s="612">
        <v>0</v>
      </c>
    </row>
    <row r="337" ht="13.5" thickBot="1"/>
    <row r="338" spans="1:29" s="1" customFormat="1" ht="12">
      <c r="A338" s="140" t="s">
        <v>314</v>
      </c>
      <c r="B338" s="898">
        <v>51643643.199999996</v>
      </c>
      <c r="C338" s="899">
        <v>16702558.3</v>
      </c>
      <c r="D338" s="898">
        <v>50222415.49</v>
      </c>
      <c r="E338" s="899">
        <v>16033445.14</v>
      </c>
      <c r="F338" s="898">
        <v>50898235.230000004</v>
      </c>
      <c r="G338" s="899">
        <v>15737033.399999999</v>
      </c>
      <c r="H338" s="898">
        <v>50981268.6</v>
      </c>
      <c r="I338" s="899">
        <v>15274592.04</v>
      </c>
      <c r="J338" s="898">
        <v>51365005.82</v>
      </c>
      <c r="K338" s="899">
        <v>14890854.82</v>
      </c>
      <c r="L338" s="898">
        <v>51751644.29</v>
      </c>
      <c r="M338" s="899">
        <v>14504216.34</v>
      </c>
      <c r="N338" s="898">
        <v>306862212.63</v>
      </c>
      <c r="O338" s="899">
        <v>93142700.04</v>
      </c>
      <c r="P338" s="898">
        <v>54030675.67</v>
      </c>
      <c r="Q338" s="899">
        <v>14315535.83</v>
      </c>
      <c r="R338" s="898">
        <v>52533697.52</v>
      </c>
      <c r="S338" s="899">
        <v>13722163.11</v>
      </c>
      <c r="T338" s="898">
        <v>53252008.79</v>
      </c>
      <c r="U338" s="899">
        <v>13383259.84</v>
      </c>
      <c r="V338" s="898">
        <v>53327603.37</v>
      </c>
      <c r="W338" s="899">
        <v>12928257.27</v>
      </c>
      <c r="X338" s="898">
        <v>53729067.65</v>
      </c>
      <c r="Y338" s="899">
        <v>12526792.98</v>
      </c>
      <c r="Z338" s="898">
        <v>54133567.07</v>
      </c>
      <c r="AA338" s="899">
        <v>12122293.56</v>
      </c>
      <c r="AB338" s="898">
        <v>627868832.7</v>
      </c>
      <c r="AC338" s="899">
        <v>172141002.63</v>
      </c>
    </row>
    <row r="339" spans="1:29" s="1" customFormat="1" ht="12">
      <c r="A339" s="46" t="s">
        <v>344</v>
      </c>
      <c r="B339" s="91">
        <v>1796404.8</v>
      </c>
      <c r="C339" s="92">
        <v>293946.07</v>
      </c>
      <c r="D339" s="89"/>
      <c r="E339" s="90"/>
      <c r="F339" s="89"/>
      <c r="G339" s="90"/>
      <c r="H339" s="89"/>
      <c r="I339" s="90"/>
      <c r="J339" s="89"/>
      <c r="K339" s="90"/>
      <c r="L339" s="89"/>
      <c r="M339" s="90"/>
      <c r="N339" s="61">
        <v>1796404.8</v>
      </c>
      <c r="O339" s="60">
        <v>293946.07</v>
      </c>
      <c r="P339" s="91">
        <v>1889481.02</v>
      </c>
      <c r="Q339" s="92">
        <v>200869.85</v>
      </c>
      <c r="R339" s="89"/>
      <c r="S339" s="90"/>
      <c r="T339" s="89"/>
      <c r="U339" s="90"/>
      <c r="V339" s="89"/>
      <c r="W339" s="90"/>
      <c r="X339" s="89"/>
      <c r="Y339" s="90"/>
      <c r="Z339" s="89"/>
      <c r="AA339" s="90"/>
      <c r="AB339" s="61">
        <v>3685885.8200000003</v>
      </c>
      <c r="AC339" s="60">
        <v>494815.92000000004</v>
      </c>
    </row>
    <row r="340" spans="1:29" s="1" customFormat="1" ht="12">
      <c r="A340" s="46" t="s">
        <v>343</v>
      </c>
      <c r="B340" s="91">
        <v>49673610</v>
      </c>
      <c r="C340" s="92">
        <v>16310260</v>
      </c>
      <c r="D340" s="91">
        <v>50046170</v>
      </c>
      <c r="E340" s="92">
        <v>15937710</v>
      </c>
      <c r="F340" s="91">
        <v>50421510</v>
      </c>
      <c r="G340" s="92">
        <v>15562370</v>
      </c>
      <c r="H340" s="91">
        <v>50799670</v>
      </c>
      <c r="I340" s="92">
        <v>15184210</v>
      </c>
      <c r="J340" s="91">
        <v>51180670</v>
      </c>
      <c r="K340" s="92">
        <v>14803210</v>
      </c>
      <c r="L340" s="91">
        <v>51564530</v>
      </c>
      <c r="M340" s="92">
        <v>14419350</v>
      </c>
      <c r="N340" s="61">
        <v>303686160</v>
      </c>
      <c r="O340" s="60">
        <v>92217110</v>
      </c>
      <c r="P340" s="91">
        <v>51951260</v>
      </c>
      <c r="Q340" s="92">
        <v>14032620</v>
      </c>
      <c r="R340" s="91">
        <v>52340900</v>
      </c>
      <c r="S340" s="92">
        <v>13642980</v>
      </c>
      <c r="T340" s="91">
        <v>52733450</v>
      </c>
      <c r="U340" s="92">
        <v>13250430</v>
      </c>
      <c r="V340" s="91">
        <v>53128950</v>
      </c>
      <c r="W340" s="92">
        <v>12854930</v>
      </c>
      <c r="X340" s="91">
        <v>53527420</v>
      </c>
      <c r="Y340" s="92">
        <v>12456460</v>
      </c>
      <c r="Z340" s="91">
        <v>53928880</v>
      </c>
      <c r="AA340" s="92">
        <v>12055000</v>
      </c>
      <c r="AB340" s="61">
        <v>621297020</v>
      </c>
      <c r="AC340" s="60">
        <v>170509530</v>
      </c>
    </row>
    <row r="341" spans="1:29" s="1" customFormat="1" ht="12">
      <c r="A341" s="46" t="s">
        <v>477</v>
      </c>
      <c r="B341" s="91">
        <v>173628.4</v>
      </c>
      <c r="C341" s="92">
        <v>98352.23</v>
      </c>
      <c r="D341" s="91">
        <v>176245.49</v>
      </c>
      <c r="E341" s="92">
        <v>95735.14</v>
      </c>
      <c r="F341" s="91">
        <v>178902.02</v>
      </c>
      <c r="G341" s="92">
        <v>93078.61</v>
      </c>
      <c r="H341" s="91">
        <v>181598.6</v>
      </c>
      <c r="I341" s="92">
        <v>90382.04</v>
      </c>
      <c r="J341" s="91">
        <v>184335.82</v>
      </c>
      <c r="K341" s="92">
        <v>87644.82</v>
      </c>
      <c r="L341" s="91">
        <v>187114.29</v>
      </c>
      <c r="M341" s="92">
        <v>84866.34</v>
      </c>
      <c r="N341" s="61">
        <v>1081824.62</v>
      </c>
      <c r="O341" s="60">
        <v>550059.1799999999</v>
      </c>
      <c r="P341" s="91">
        <v>189934.65</v>
      </c>
      <c r="Q341" s="92">
        <v>82045.98</v>
      </c>
      <c r="R341" s="91">
        <v>192797.52</v>
      </c>
      <c r="S341" s="92">
        <v>79183.11</v>
      </c>
      <c r="T341" s="91">
        <v>195703.54</v>
      </c>
      <c r="U341" s="92">
        <v>76277.09</v>
      </c>
      <c r="V341" s="91">
        <v>198653.37</v>
      </c>
      <c r="W341" s="92">
        <v>73327.27</v>
      </c>
      <c r="X341" s="91">
        <v>201647.65</v>
      </c>
      <c r="Y341" s="92">
        <v>70332.98</v>
      </c>
      <c r="Z341" s="91">
        <v>204687.07</v>
      </c>
      <c r="AA341" s="92">
        <v>67293.56</v>
      </c>
      <c r="AB341" s="61">
        <v>2265248.42</v>
      </c>
      <c r="AC341" s="60">
        <v>998519.1699999999</v>
      </c>
    </row>
    <row r="342" spans="1:29" s="1" customFormat="1" ht="12.75" thickBot="1">
      <c r="A342" s="436" t="s">
        <v>351</v>
      </c>
      <c r="B342" s="906"/>
      <c r="C342" s="907"/>
      <c r="D342" s="906"/>
      <c r="E342" s="907"/>
      <c r="F342" s="906">
        <v>297823.21</v>
      </c>
      <c r="G342" s="907">
        <v>81584.79</v>
      </c>
      <c r="H342" s="906"/>
      <c r="I342" s="907"/>
      <c r="J342" s="906"/>
      <c r="K342" s="907"/>
      <c r="L342" s="906"/>
      <c r="M342" s="907"/>
      <c r="N342" s="902">
        <v>297823.21</v>
      </c>
      <c r="O342" s="903">
        <v>81584.79</v>
      </c>
      <c r="P342" s="906"/>
      <c r="Q342" s="907"/>
      <c r="R342" s="906"/>
      <c r="S342" s="907"/>
      <c r="T342" s="906">
        <v>322855.25</v>
      </c>
      <c r="U342" s="907">
        <v>56552.75</v>
      </c>
      <c r="V342" s="906"/>
      <c r="W342" s="907"/>
      <c r="X342" s="906"/>
      <c r="Y342" s="907"/>
      <c r="Z342" s="906"/>
      <c r="AA342" s="907"/>
      <c r="AB342" s="902">
        <v>620678.46</v>
      </c>
      <c r="AC342" s="903">
        <v>138137.53999999998</v>
      </c>
    </row>
    <row r="343" spans="1:29" s="52" customFormat="1" ht="12.75" thickBot="1">
      <c r="A343" s="908" t="s">
        <v>489</v>
      </c>
      <c r="B343" s="909">
        <v>52389103.849999994</v>
      </c>
      <c r="C343" s="910">
        <v>16832913.490000002</v>
      </c>
      <c r="D343" s="909">
        <v>50823958</v>
      </c>
      <c r="E343" s="910">
        <v>16158390.17</v>
      </c>
      <c r="F343" s="909">
        <v>51505789.84</v>
      </c>
      <c r="G343" s="910">
        <v>15846988.36</v>
      </c>
      <c r="H343" s="909">
        <v>51594918.03</v>
      </c>
      <c r="I343" s="910">
        <v>15380224.069999998</v>
      </c>
      <c r="J343" s="909">
        <v>51984833.94</v>
      </c>
      <c r="K343" s="910">
        <v>14989044.75</v>
      </c>
      <c r="L343" s="909">
        <v>52377736.15</v>
      </c>
      <c r="M343" s="910">
        <v>14597661.73</v>
      </c>
      <c r="N343" s="909">
        <v>310676339.81</v>
      </c>
      <c r="O343" s="910">
        <v>93805222.57000001</v>
      </c>
      <c r="P343" s="909">
        <v>54663117.480000004</v>
      </c>
      <c r="Q343" s="910">
        <v>14397236.05</v>
      </c>
      <c r="R343" s="909">
        <v>53172576.7</v>
      </c>
      <c r="S343" s="910">
        <v>13801432.969999999</v>
      </c>
      <c r="T343" s="909">
        <v>53897413.94</v>
      </c>
      <c r="U343" s="910">
        <v>13449554.15</v>
      </c>
      <c r="V343" s="909">
        <v>53979624.349999994</v>
      </c>
      <c r="W343" s="910">
        <v>12987937.29</v>
      </c>
      <c r="X343" s="909">
        <v>54387795.55</v>
      </c>
      <c r="Y343" s="910">
        <v>12580842.02</v>
      </c>
      <c r="Z343" s="909">
        <v>54503094.67</v>
      </c>
      <c r="AA343" s="910">
        <v>12164844.57</v>
      </c>
      <c r="AB343" s="909">
        <v>635279962.5</v>
      </c>
      <c r="AC343" s="910">
        <v>173187069.62</v>
      </c>
    </row>
    <row r="344" spans="1:29" s="52" customFormat="1" ht="12.75" thickBot="1">
      <c r="A344" s="42" t="s">
        <v>245</v>
      </c>
      <c r="B344" s="40">
        <v>52779122.63999999</v>
      </c>
      <c r="C344" s="39">
        <v>16898430.44</v>
      </c>
      <c r="D344" s="40">
        <v>51219184.68</v>
      </c>
      <c r="E344" s="39">
        <v>16219097.1</v>
      </c>
      <c r="F344" s="40">
        <v>51906308.150000006</v>
      </c>
      <c r="G344" s="39">
        <v>15911244.24</v>
      </c>
      <c r="H344" s="40">
        <v>52000813.07</v>
      </c>
      <c r="I344" s="39">
        <v>15441775.729999999</v>
      </c>
      <c r="J344" s="40">
        <v>52396192.15</v>
      </c>
      <c r="K344" s="39">
        <v>15051980.47</v>
      </c>
      <c r="L344" s="40">
        <v>52794645.39</v>
      </c>
      <c r="M344" s="39">
        <v>14657906.08</v>
      </c>
      <c r="N344" s="40">
        <v>313096266.08</v>
      </c>
      <c r="O344" s="39">
        <v>94180434.06</v>
      </c>
      <c r="P344" s="40">
        <v>55085667.010000005</v>
      </c>
      <c r="Q344" s="39">
        <v>14458789.39</v>
      </c>
      <c r="R344" s="40">
        <v>53600857.2</v>
      </c>
      <c r="S344" s="39">
        <v>13862270.78</v>
      </c>
      <c r="T344" s="40">
        <v>54331517.58</v>
      </c>
      <c r="U344" s="39">
        <v>13507720.77</v>
      </c>
      <c r="V344" s="40">
        <v>54419644.75999999</v>
      </c>
      <c r="W344" s="39">
        <v>13047293.26</v>
      </c>
      <c r="X344" s="40">
        <v>54833827.879999995</v>
      </c>
      <c r="Y344" s="39">
        <v>12637540.87</v>
      </c>
      <c r="Z344" s="40">
        <v>54955235.58</v>
      </c>
      <c r="AA344" s="39">
        <v>12222648.1</v>
      </c>
      <c r="AB344" s="40">
        <v>640323016.09</v>
      </c>
      <c r="AC344" s="39">
        <v>173916697.23000002</v>
      </c>
    </row>
    <row r="345" spans="1:29" s="304" customFormat="1" ht="6" customHeight="1" thickBot="1">
      <c r="A345" s="87"/>
      <c r="B345" s="303"/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  <c r="AA345" s="303"/>
      <c r="AB345" s="303"/>
      <c r="AC345" s="303"/>
    </row>
    <row r="346" spans="1:29" ht="15.75" thickBot="1">
      <c r="A346" s="95" t="s">
        <v>217</v>
      </c>
      <c r="B346" s="40">
        <v>54113358.35999999</v>
      </c>
      <c r="C346" s="39">
        <v>17061609.18</v>
      </c>
      <c r="D346" s="40">
        <v>52573439.43</v>
      </c>
      <c r="E346" s="39">
        <v>16371886.879999999</v>
      </c>
      <c r="F346" s="40">
        <v>53280849.88</v>
      </c>
      <c r="G346" s="39">
        <v>16074682.790000001</v>
      </c>
      <c r="H346" s="40">
        <v>53395907.67</v>
      </c>
      <c r="I346" s="39">
        <v>15600013.749999998</v>
      </c>
      <c r="J346" s="40">
        <v>53812241.07</v>
      </c>
      <c r="K346" s="39">
        <v>15215543.71</v>
      </c>
      <c r="L346" s="40">
        <v>54231914.47</v>
      </c>
      <c r="M346" s="39">
        <v>14816202.62</v>
      </c>
      <c r="N346" s="40">
        <v>321407710.88</v>
      </c>
      <c r="O346" s="39">
        <v>95139938.93</v>
      </c>
      <c r="P346" s="40">
        <v>56544557.75000001</v>
      </c>
      <c r="Q346" s="39">
        <v>14622345.020000001</v>
      </c>
      <c r="R346" s="40">
        <v>55081635.38</v>
      </c>
      <c r="S346" s="39">
        <v>14025765.149999999</v>
      </c>
      <c r="T346" s="40">
        <v>55834451.29</v>
      </c>
      <c r="U346" s="39">
        <v>13665837.5</v>
      </c>
      <c r="V346" s="40">
        <v>55945133.23999999</v>
      </c>
      <c r="W346" s="39">
        <v>13210541.68</v>
      </c>
      <c r="X346" s="40">
        <v>56382139.23</v>
      </c>
      <c r="Y346" s="39">
        <v>12795341.28</v>
      </c>
      <c r="Z346" s="40">
        <v>56521697.379999995</v>
      </c>
      <c r="AA346" s="39">
        <v>12384959.32</v>
      </c>
      <c r="AB346" s="40">
        <v>657717325.15</v>
      </c>
      <c r="AC346" s="39">
        <v>175844728.88000003</v>
      </c>
    </row>
    <row r="349" spans="1:30" ht="27" thickBot="1">
      <c r="A349" s="33"/>
      <c r="B349" s="33"/>
      <c r="C349" s="33"/>
      <c r="D349" s="33"/>
      <c r="E349" s="33"/>
      <c r="F349" s="33"/>
      <c r="G349" s="33"/>
      <c r="H349" s="34" t="s">
        <v>263</v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 t="s">
        <v>263</v>
      </c>
      <c r="W349" s="33"/>
      <c r="X349" s="33"/>
      <c r="Y349" s="33"/>
      <c r="Z349" s="33"/>
      <c r="AA349" s="33"/>
      <c r="AB349" s="1053"/>
      <c r="AC349" s="1053"/>
      <c r="AD349" s="28" t="s">
        <v>263</v>
      </c>
    </row>
    <row r="350" spans="1:29" s="52" customFormat="1" ht="12.75" thickBot="1">
      <c r="A350" s="55" t="s">
        <v>220</v>
      </c>
      <c r="B350" s="54"/>
      <c r="C350" s="54"/>
      <c r="D350" s="54"/>
      <c r="E350" s="54"/>
      <c r="F350" s="54"/>
      <c r="G350" s="54"/>
      <c r="H350" s="54" t="s">
        <v>268</v>
      </c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 t="s">
        <v>268</v>
      </c>
      <c r="W350" s="54"/>
      <c r="X350" s="54"/>
      <c r="Y350" s="54"/>
      <c r="Z350" s="54"/>
      <c r="AA350" s="54"/>
      <c r="AB350" s="54"/>
      <c r="AC350" s="62"/>
    </row>
    <row r="351" spans="1:29" ht="12.75">
      <c r="A351" s="85" t="s">
        <v>246</v>
      </c>
      <c r="B351" s="79">
        <v>1585280.7600000002</v>
      </c>
      <c r="C351" s="80">
        <v>161568.26</v>
      </c>
      <c r="D351" s="79">
        <v>1604365.46</v>
      </c>
      <c r="E351" s="80">
        <v>145227.97</v>
      </c>
      <c r="F351" s="79">
        <v>1623584.83</v>
      </c>
      <c r="G351" s="80">
        <v>159956.37</v>
      </c>
      <c r="H351" s="79">
        <v>1643069.89</v>
      </c>
      <c r="I351" s="80">
        <v>153953.61</v>
      </c>
      <c r="J351" s="79">
        <v>1662823.11</v>
      </c>
      <c r="K351" s="80">
        <v>158173.46999999997</v>
      </c>
      <c r="L351" s="79">
        <v>1682842.0299999998</v>
      </c>
      <c r="M351" s="80">
        <v>152147.50999999995</v>
      </c>
      <c r="N351" s="79">
        <v>9801966.08</v>
      </c>
      <c r="O351" s="80">
        <v>931027.19</v>
      </c>
      <c r="P351" s="79">
        <v>1702995.6599999997</v>
      </c>
      <c r="Q351" s="80">
        <v>156208.93000000002</v>
      </c>
      <c r="R351" s="79">
        <v>1723414.9500000002</v>
      </c>
      <c r="S351" s="80">
        <v>155154.47</v>
      </c>
      <c r="T351" s="79">
        <v>1744102.4500000004</v>
      </c>
      <c r="U351" s="80">
        <v>149084.96</v>
      </c>
      <c r="V351" s="79">
        <v>1765055.5899999999</v>
      </c>
      <c r="W351" s="80">
        <v>152906.91999999998</v>
      </c>
      <c r="X351" s="79">
        <v>1786276.82</v>
      </c>
      <c r="Y351" s="80">
        <v>146817.13</v>
      </c>
      <c r="Z351" s="79">
        <v>1807897.51</v>
      </c>
      <c r="AA351" s="80">
        <v>150476.55000000002</v>
      </c>
      <c r="AB351" s="79">
        <v>20331709.060000002</v>
      </c>
      <c r="AC351" s="80">
        <v>1841676.1499999997</v>
      </c>
    </row>
    <row r="352" spans="1:29" ht="12.75">
      <c r="A352" s="46" t="s">
        <v>1</v>
      </c>
      <c r="B352" s="77">
        <v>171047.36000000002</v>
      </c>
      <c r="C352" s="78">
        <v>17432.75</v>
      </c>
      <c r="D352" s="77">
        <v>173106.72999999998</v>
      </c>
      <c r="E352" s="78">
        <v>15669.730000000001</v>
      </c>
      <c r="F352" s="77">
        <v>175180.26</v>
      </c>
      <c r="G352" s="78">
        <v>17258.850000000002</v>
      </c>
      <c r="H352" s="77">
        <v>177282.83000000002</v>
      </c>
      <c r="I352" s="78">
        <v>16611.11</v>
      </c>
      <c r="J352" s="77">
        <v>179413.96</v>
      </c>
      <c r="K352" s="78">
        <v>17066.46</v>
      </c>
      <c r="L352" s="77">
        <v>181574.14</v>
      </c>
      <c r="M352" s="78">
        <v>16416.29</v>
      </c>
      <c r="N352" s="83">
        <v>1057605.2799999998</v>
      </c>
      <c r="O352" s="84">
        <v>100455.19</v>
      </c>
      <c r="P352" s="77">
        <v>183748.47</v>
      </c>
      <c r="Q352" s="78">
        <v>16854.56</v>
      </c>
      <c r="R352" s="77">
        <v>185951.84999999998</v>
      </c>
      <c r="S352" s="78">
        <v>16740.8</v>
      </c>
      <c r="T352" s="77">
        <v>188183.77000000002</v>
      </c>
      <c r="U352" s="78">
        <v>16085.789999999999</v>
      </c>
      <c r="V352" s="77">
        <v>190444.76</v>
      </c>
      <c r="W352" s="78">
        <v>16498.190000000002</v>
      </c>
      <c r="X352" s="77">
        <v>192734.28</v>
      </c>
      <c r="Y352" s="78">
        <v>15841.17</v>
      </c>
      <c r="Z352" s="77">
        <v>195067.28000000003</v>
      </c>
      <c r="AA352" s="78">
        <v>16235.96</v>
      </c>
      <c r="AB352" s="83">
        <v>2193735.6899999995</v>
      </c>
      <c r="AC352" s="84">
        <v>198711.66</v>
      </c>
    </row>
    <row r="353" spans="1:29" ht="12.75">
      <c r="A353" s="46" t="s">
        <v>36</v>
      </c>
      <c r="B353" s="77">
        <v>103522.59000000001</v>
      </c>
      <c r="C353" s="78">
        <v>10550.75</v>
      </c>
      <c r="D353" s="77">
        <v>104768.91</v>
      </c>
      <c r="E353" s="78">
        <v>9483.73</v>
      </c>
      <c r="F353" s="77">
        <v>106023.94</v>
      </c>
      <c r="G353" s="78">
        <v>10445.48</v>
      </c>
      <c r="H353" s="77">
        <v>107296.40000000001</v>
      </c>
      <c r="I353" s="78">
        <v>10053.529999999999</v>
      </c>
      <c r="J353" s="77">
        <v>108586.29000000001</v>
      </c>
      <c r="K353" s="78">
        <v>10329.13</v>
      </c>
      <c r="L353" s="77">
        <v>109893.61</v>
      </c>
      <c r="M353" s="78">
        <v>9935.64</v>
      </c>
      <c r="N353" s="83">
        <v>640091.74</v>
      </c>
      <c r="O353" s="84">
        <v>60798.259999999995</v>
      </c>
      <c r="P353" s="77">
        <v>111209.65000000001</v>
      </c>
      <c r="Q353" s="78">
        <v>10200.85</v>
      </c>
      <c r="R353" s="77">
        <v>112543.12000000001</v>
      </c>
      <c r="S353" s="78">
        <v>10131.929999999998</v>
      </c>
      <c r="T353" s="77">
        <v>113894.02</v>
      </c>
      <c r="U353" s="78">
        <v>9735.66</v>
      </c>
      <c r="V353" s="77">
        <v>115262.36</v>
      </c>
      <c r="W353" s="78">
        <v>9985.140000000001</v>
      </c>
      <c r="X353" s="77">
        <v>116648.12000000001</v>
      </c>
      <c r="Y353" s="78">
        <v>9587.49</v>
      </c>
      <c r="Z353" s="77">
        <v>118060.03</v>
      </c>
      <c r="AA353" s="78">
        <v>9826.54</v>
      </c>
      <c r="AB353" s="83">
        <v>1327709.0400000003</v>
      </c>
      <c r="AC353" s="84">
        <v>120265.87</v>
      </c>
    </row>
    <row r="354" spans="1:29" ht="12.75">
      <c r="A354" s="46" t="s">
        <v>37</v>
      </c>
      <c r="B354" s="77">
        <v>162865.08</v>
      </c>
      <c r="C354" s="77">
        <v>16598.79</v>
      </c>
      <c r="D354" s="77">
        <v>164825.7</v>
      </c>
      <c r="E354" s="77">
        <v>14920.1</v>
      </c>
      <c r="F354" s="77">
        <v>166800.28</v>
      </c>
      <c r="G354" s="77">
        <v>16433.21</v>
      </c>
      <c r="H354" s="77">
        <v>168802.03</v>
      </c>
      <c r="I354" s="77">
        <v>15816.56</v>
      </c>
      <c r="J354" s="77">
        <v>170831.44999999998</v>
      </c>
      <c r="K354" s="77">
        <v>16250.019999999999</v>
      </c>
      <c r="L354" s="77">
        <v>172888.05000000002</v>
      </c>
      <c r="M354" s="77">
        <v>15631</v>
      </c>
      <c r="N354" s="83">
        <v>1007012.5900000001</v>
      </c>
      <c r="O354" s="84">
        <v>95649.68</v>
      </c>
      <c r="P354" s="77">
        <v>174958.61</v>
      </c>
      <c r="Q354" s="78">
        <v>16048.25</v>
      </c>
      <c r="R354" s="77">
        <v>177056.34</v>
      </c>
      <c r="S354" s="78">
        <v>15939.94</v>
      </c>
      <c r="T354" s="77">
        <v>179181.75</v>
      </c>
      <c r="U354" s="78">
        <v>15316.349999999999</v>
      </c>
      <c r="V354" s="77">
        <v>181334.32</v>
      </c>
      <c r="W354" s="78">
        <v>15709.05</v>
      </c>
      <c r="X354" s="77">
        <v>183514.58</v>
      </c>
      <c r="Y354" s="78">
        <v>15083.369999999999</v>
      </c>
      <c r="Z354" s="77">
        <v>185735.71000000002</v>
      </c>
      <c r="AA354" s="78">
        <v>15459.37</v>
      </c>
      <c r="AB354" s="83">
        <v>2088793.9000000004</v>
      </c>
      <c r="AC354" s="84">
        <v>189206.00999999998</v>
      </c>
    </row>
    <row r="355" spans="1:29" ht="12.75">
      <c r="A355" s="46" t="s">
        <v>19</v>
      </c>
      <c r="B355" s="77">
        <v>349003.79</v>
      </c>
      <c r="C355" s="78">
        <v>35569.740000000005</v>
      </c>
      <c r="D355" s="77">
        <v>353205.59</v>
      </c>
      <c r="E355" s="78">
        <v>31972.37</v>
      </c>
      <c r="F355" s="77">
        <v>357436.52999999997</v>
      </c>
      <c r="G355" s="78">
        <v>35214.88</v>
      </c>
      <c r="H355" s="77">
        <v>361726.48</v>
      </c>
      <c r="I355" s="78">
        <v>33893.29</v>
      </c>
      <c r="J355" s="77">
        <v>366074.95</v>
      </c>
      <c r="K355" s="78">
        <v>34822.28</v>
      </c>
      <c r="L355" s="77">
        <v>370482.43</v>
      </c>
      <c r="M355" s="78">
        <v>33495.68</v>
      </c>
      <c r="N355" s="83">
        <v>2157929.77</v>
      </c>
      <c r="O355" s="84">
        <v>204968.24</v>
      </c>
      <c r="P355" s="77">
        <v>374919.04</v>
      </c>
      <c r="Q355" s="78">
        <v>34389.86</v>
      </c>
      <c r="R355" s="77">
        <v>379414.67</v>
      </c>
      <c r="S355" s="78">
        <v>34157.729999999996</v>
      </c>
      <c r="T355" s="77">
        <v>383968.81</v>
      </c>
      <c r="U355" s="78">
        <v>32821.46</v>
      </c>
      <c r="V355" s="77">
        <v>388581.98</v>
      </c>
      <c r="W355" s="78">
        <v>33662.92</v>
      </c>
      <c r="X355" s="77">
        <v>393253.64</v>
      </c>
      <c r="Y355" s="78">
        <v>32322.230000000003</v>
      </c>
      <c r="Z355" s="77">
        <v>398013.72000000003</v>
      </c>
      <c r="AA355" s="78">
        <v>33127.83</v>
      </c>
      <c r="AB355" s="83">
        <v>4476081.63</v>
      </c>
      <c r="AC355" s="84">
        <v>405450.26999999996</v>
      </c>
    </row>
    <row r="356" spans="1:29" ht="12.75">
      <c r="A356" s="46" t="s">
        <v>15</v>
      </c>
      <c r="B356" s="77">
        <v>34103.88</v>
      </c>
      <c r="C356" s="78">
        <v>3475.74</v>
      </c>
      <c r="D356" s="77">
        <v>34514.33</v>
      </c>
      <c r="E356" s="78">
        <v>3124.26</v>
      </c>
      <c r="F356" s="77">
        <v>34927.9</v>
      </c>
      <c r="G356" s="78">
        <v>3441.1099999999997</v>
      </c>
      <c r="H356" s="77">
        <v>35346.97</v>
      </c>
      <c r="I356" s="78">
        <v>3312.0299999999997</v>
      </c>
      <c r="J356" s="77">
        <v>35772.03</v>
      </c>
      <c r="K356" s="78">
        <v>3402.7999999999997</v>
      </c>
      <c r="L356" s="77">
        <v>36202.58</v>
      </c>
      <c r="M356" s="78">
        <v>3273.17</v>
      </c>
      <c r="N356" s="83">
        <v>210867.69</v>
      </c>
      <c r="O356" s="84">
        <v>20029.11</v>
      </c>
      <c r="P356" s="77">
        <v>36636.26</v>
      </c>
      <c r="Q356" s="78">
        <v>3360.4700000000003</v>
      </c>
      <c r="R356" s="77">
        <v>37075.42</v>
      </c>
      <c r="S356" s="78">
        <v>3337.75</v>
      </c>
      <c r="T356" s="77">
        <v>37520.58</v>
      </c>
      <c r="U356" s="78">
        <v>3207.2799999999997</v>
      </c>
      <c r="V356" s="77">
        <v>37971.22</v>
      </c>
      <c r="W356" s="78">
        <v>3289.45</v>
      </c>
      <c r="X356" s="77">
        <v>38427.74</v>
      </c>
      <c r="Y356" s="78">
        <v>3158.49</v>
      </c>
      <c r="Z356" s="77">
        <v>38893</v>
      </c>
      <c r="AA356" s="78">
        <v>3237.22</v>
      </c>
      <c r="AB356" s="83">
        <v>437391.91000000003</v>
      </c>
      <c r="AC356" s="84">
        <v>39619.77</v>
      </c>
    </row>
    <row r="357" spans="1:29" ht="12.75">
      <c r="A357" s="46" t="s">
        <v>14</v>
      </c>
      <c r="B357" s="77">
        <v>22137.38</v>
      </c>
      <c r="C357" s="78">
        <v>2256.23</v>
      </c>
      <c r="D357" s="77">
        <v>22403.780000000002</v>
      </c>
      <c r="E357" s="78">
        <v>2028.06</v>
      </c>
      <c r="F357" s="77">
        <v>22672.28</v>
      </c>
      <c r="G357" s="78">
        <v>2233.74</v>
      </c>
      <c r="H357" s="77">
        <v>22944.260000000002</v>
      </c>
      <c r="I357" s="78">
        <v>2149.87</v>
      </c>
      <c r="J357" s="77">
        <v>23220.21</v>
      </c>
      <c r="K357" s="78">
        <v>2208.73</v>
      </c>
      <c r="L357" s="77">
        <v>23499.65</v>
      </c>
      <c r="M357" s="78">
        <v>2124.62</v>
      </c>
      <c r="N357" s="83">
        <v>136877.56</v>
      </c>
      <c r="O357" s="84">
        <v>13001.25</v>
      </c>
      <c r="P357" s="77">
        <v>23781.19</v>
      </c>
      <c r="Q357" s="78">
        <v>2181.3199999999997</v>
      </c>
      <c r="R357" s="77">
        <v>24066.22</v>
      </c>
      <c r="S357" s="78">
        <v>2166.67</v>
      </c>
      <c r="T357" s="77">
        <v>24355.22</v>
      </c>
      <c r="U357" s="78">
        <v>2081.86</v>
      </c>
      <c r="V357" s="77">
        <v>24647.7</v>
      </c>
      <c r="W357" s="78">
        <v>2135.18</v>
      </c>
      <c r="X357" s="77">
        <v>24944.16</v>
      </c>
      <c r="Y357" s="78">
        <v>2050.16</v>
      </c>
      <c r="Z357" s="77">
        <v>25245.95</v>
      </c>
      <c r="AA357" s="78">
        <v>2101.26</v>
      </c>
      <c r="AB357" s="83">
        <v>283918</v>
      </c>
      <c r="AC357" s="84">
        <v>25717.699999999997</v>
      </c>
    </row>
    <row r="358" spans="1:29" ht="12.75">
      <c r="A358" s="46" t="s">
        <v>13</v>
      </c>
      <c r="B358" s="77">
        <v>82119.98</v>
      </c>
      <c r="C358" s="78">
        <v>8369.48</v>
      </c>
      <c r="D358" s="77">
        <v>83108.51</v>
      </c>
      <c r="E358" s="78">
        <v>7522.98</v>
      </c>
      <c r="F358" s="77">
        <v>84104.19</v>
      </c>
      <c r="G358" s="78">
        <v>8285.949999999999</v>
      </c>
      <c r="H358" s="77">
        <v>85113.45</v>
      </c>
      <c r="I358" s="78">
        <v>7975.070000000001</v>
      </c>
      <c r="J358" s="77">
        <v>86136.79</v>
      </c>
      <c r="K358" s="78">
        <v>8193.66</v>
      </c>
      <c r="L358" s="77">
        <v>87173.71</v>
      </c>
      <c r="M358" s="78">
        <v>7881.509999999999</v>
      </c>
      <c r="N358" s="83">
        <v>507756.63</v>
      </c>
      <c r="O358" s="84">
        <v>48228.65</v>
      </c>
      <c r="P358" s="77">
        <v>88217.79</v>
      </c>
      <c r="Q358" s="78">
        <v>8091.88</v>
      </c>
      <c r="R358" s="77">
        <v>89275.45</v>
      </c>
      <c r="S358" s="78">
        <v>8037.180000000001</v>
      </c>
      <c r="T358" s="77">
        <v>90347.19</v>
      </c>
      <c r="U358" s="78">
        <v>7722.8</v>
      </c>
      <c r="V358" s="77">
        <v>91432.49</v>
      </c>
      <c r="W358" s="78">
        <v>7920.85</v>
      </c>
      <c r="X358" s="77">
        <v>92531.89</v>
      </c>
      <c r="Y358" s="78">
        <v>7605.32</v>
      </c>
      <c r="Z358" s="77">
        <v>93651.76</v>
      </c>
      <c r="AA358" s="78">
        <v>7794.91</v>
      </c>
      <c r="AB358" s="83">
        <v>1053213.2</v>
      </c>
      <c r="AC358" s="84">
        <v>95401.59</v>
      </c>
    </row>
    <row r="359" spans="1:29" ht="12.75">
      <c r="A359" s="46" t="s">
        <v>208</v>
      </c>
      <c r="B359" s="77">
        <v>76608.35</v>
      </c>
      <c r="C359" s="78">
        <v>7807.7699999999995</v>
      </c>
      <c r="D359" s="77">
        <v>77530.64</v>
      </c>
      <c r="E359" s="78">
        <v>7018.099999999999</v>
      </c>
      <c r="F359" s="77">
        <v>78459.38</v>
      </c>
      <c r="G359" s="78">
        <v>7729.88</v>
      </c>
      <c r="H359" s="77">
        <v>79401.03</v>
      </c>
      <c r="I359" s="78">
        <v>7439.78</v>
      </c>
      <c r="J359" s="77">
        <v>80355.57</v>
      </c>
      <c r="K359" s="78">
        <v>7643.72</v>
      </c>
      <c r="L359" s="77">
        <v>81323.01000000001</v>
      </c>
      <c r="M359" s="78">
        <v>7352.429999999999</v>
      </c>
      <c r="N359" s="93">
        <v>473677.98000000004</v>
      </c>
      <c r="O359" s="84">
        <v>44991.68</v>
      </c>
      <c r="P359" s="77">
        <v>82296.90000000001</v>
      </c>
      <c r="Q359" s="78">
        <v>7548.820000000001</v>
      </c>
      <c r="R359" s="77">
        <v>83283.68000000001</v>
      </c>
      <c r="S359" s="78">
        <v>7497.8</v>
      </c>
      <c r="T359" s="77">
        <v>84283.37000000001</v>
      </c>
      <c r="U359" s="78">
        <v>7204.52</v>
      </c>
      <c r="V359" s="77">
        <v>85295.96</v>
      </c>
      <c r="W359" s="78">
        <v>7389.200000000001</v>
      </c>
      <c r="X359" s="77">
        <v>86321.45000000001</v>
      </c>
      <c r="Y359" s="78">
        <v>7094.860000000001</v>
      </c>
      <c r="Z359" s="77">
        <v>87366.28</v>
      </c>
      <c r="AA359" s="78">
        <v>7271.759999999999</v>
      </c>
      <c r="AB359" s="83">
        <v>982525.6200000001</v>
      </c>
      <c r="AC359" s="84">
        <v>88998.64</v>
      </c>
    </row>
    <row r="360" spans="1:29" ht="12.75">
      <c r="A360" s="46" t="s">
        <v>229</v>
      </c>
      <c r="B360" s="77">
        <v>122517.65</v>
      </c>
      <c r="C360" s="78">
        <v>12486.75</v>
      </c>
      <c r="D360" s="77">
        <v>123992.65</v>
      </c>
      <c r="E360" s="78">
        <v>11223.890000000001</v>
      </c>
      <c r="F360" s="77">
        <v>125477.95999999999</v>
      </c>
      <c r="G360" s="78">
        <v>12362.189999999999</v>
      </c>
      <c r="H360" s="77">
        <v>126983.9</v>
      </c>
      <c r="I360" s="78">
        <v>11898.21</v>
      </c>
      <c r="J360" s="77">
        <v>128510.47</v>
      </c>
      <c r="K360" s="78">
        <v>12224.4</v>
      </c>
      <c r="L360" s="77">
        <v>130057.67</v>
      </c>
      <c r="M360" s="78">
        <v>11758.65</v>
      </c>
      <c r="N360" s="83">
        <v>757540.3</v>
      </c>
      <c r="O360" s="94">
        <v>71954.09</v>
      </c>
      <c r="P360" s="77">
        <v>131615.19</v>
      </c>
      <c r="Q360" s="78">
        <v>12072.490000000002</v>
      </c>
      <c r="R360" s="77">
        <v>133193.33000000002</v>
      </c>
      <c r="S360" s="78">
        <v>11991.01</v>
      </c>
      <c r="T360" s="77">
        <v>134792.11000000002</v>
      </c>
      <c r="U360" s="78">
        <v>11521.92</v>
      </c>
      <c r="V360" s="77">
        <v>136411.51</v>
      </c>
      <c r="W360" s="78">
        <v>11817.33</v>
      </c>
      <c r="X360" s="77">
        <v>138051.54</v>
      </c>
      <c r="Y360" s="78">
        <v>11346.69</v>
      </c>
      <c r="Z360" s="77">
        <v>139722.52000000002</v>
      </c>
      <c r="AA360" s="78">
        <v>11629.51</v>
      </c>
      <c r="AB360" s="83">
        <v>1571326.5000000002</v>
      </c>
      <c r="AC360" s="84">
        <v>142333.04</v>
      </c>
    </row>
    <row r="361" spans="1:29" ht="12.75">
      <c r="A361" s="46" t="s">
        <v>4</v>
      </c>
      <c r="B361" s="77">
        <v>91863.86</v>
      </c>
      <c r="C361" s="78">
        <v>9362.6</v>
      </c>
      <c r="D361" s="77">
        <v>92969.69</v>
      </c>
      <c r="E361" s="78">
        <v>8415.66</v>
      </c>
      <c r="F361" s="77">
        <v>94083.5</v>
      </c>
      <c r="G361" s="78">
        <v>9269.12</v>
      </c>
      <c r="H361" s="77">
        <v>95212.54000000001</v>
      </c>
      <c r="I361" s="78">
        <v>8921.289999999999</v>
      </c>
      <c r="J361" s="77">
        <v>96357.28</v>
      </c>
      <c r="K361" s="78">
        <v>9165.84</v>
      </c>
      <c r="L361" s="77">
        <v>97517.25</v>
      </c>
      <c r="M361" s="78">
        <v>8816.59</v>
      </c>
      <c r="N361" s="83">
        <v>568004.12</v>
      </c>
      <c r="O361" s="94">
        <v>53951.100000000006</v>
      </c>
      <c r="P361" s="77">
        <v>98685.2</v>
      </c>
      <c r="Q361" s="78">
        <v>9051.94</v>
      </c>
      <c r="R361" s="77">
        <v>99868.37</v>
      </c>
      <c r="S361" s="78">
        <v>8990.93</v>
      </c>
      <c r="T361" s="77">
        <v>101067.26</v>
      </c>
      <c r="U361" s="78">
        <v>8639.119999999999</v>
      </c>
      <c r="V361" s="77">
        <v>102281.36</v>
      </c>
      <c r="W361" s="78">
        <v>8860.62</v>
      </c>
      <c r="X361" s="77">
        <v>103511.19</v>
      </c>
      <c r="Y361" s="78">
        <v>8507.81</v>
      </c>
      <c r="Z361" s="77">
        <v>104763.95</v>
      </c>
      <c r="AA361" s="78">
        <v>8719.83</v>
      </c>
      <c r="AB361" s="83">
        <v>1178181.45</v>
      </c>
      <c r="AC361" s="84">
        <v>106721.34999999999</v>
      </c>
    </row>
    <row r="362" spans="1:29" ht="12.75">
      <c r="A362" s="46" t="s">
        <v>10</v>
      </c>
      <c r="B362" s="77">
        <v>27984.210000000003</v>
      </c>
      <c r="C362" s="78">
        <v>2852.03</v>
      </c>
      <c r="D362" s="77">
        <v>28321</v>
      </c>
      <c r="E362" s="78">
        <v>2563.6000000000004</v>
      </c>
      <c r="F362" s="77">
        <v>28660.38</v>
      </c>
      <c r="G362" s="78">
        <v>2823.6200000000003</v>
      </c>
      <c r="H362" s="77">
        <v>29004.219999999998</v>
      </c>
      <c r="I362" s="78">
        <v>2717.65</v>
      </c>
      <c r="J362" s="77">
        <v>29353.030000000002</v>
      </c>
      <c r="K362" s="78">
        <v>2792.19</v>
      </c>
      <c r="L362" s="77">
        <v>29706.3</v>
      </c>
      <c r="M362" s="78">
        <v>2685.84</v>
      </c>
      <c r="N362" s="83">
        <v>173029.14</v>
      </c>
      <c r="O362" s="94">
        <v>16434.93</v>
      </c>
      <c r="P362" s="77">
        <v>30062.18</v>
      </c>
      <c r="Q362" s="78">
        <v>2757.44</v>
      </c>
      <c r="R362" s="77">
        <v>30422.51</v>
      </c>
      <c r="S362" s="78">
        <v>2738.85</v>
      </c>
      <c r="T362" s="77">
        <v>30787.82</v>
      </c>
      <c r="U362" s="78">
        <v>2631.7599999999998</v>
      </c>
      <c r="V362" s="77">
        <v>31157.57</v>
      </c>
      <c r="W362" s="78">
        <v>2699.22</v>
      </c>
      <c r="X362" s="77">
        <v>31532.300000000003</v>
      </c>
      <c r="Y362" s="78">
        <v>2591.68</v>
      </c>
      <c r="Z362" s="77">
        <v>31913.829999999998</v>
      </c>
      <c r="AA362" s="78">
        <v>2656.2400000000002</v>
      </c>
      <c r="AB362" s="83">
        <v>358905.35000000003</v>
      </c>
      <c r="AC362" s="84">
        <v>32510.12</v>
      </c>
    </row>
    <row r="363" spans="1:29" ht="13.5" thickBot="1">
      <c r="A363" s="46" t="s">
        <v>11</v>
      </c>
      <c r="B363" s="77">
        <v>341506.63</v>
      </c>
      <c r="C363" s="78">
        <v>34805.63</v>
      </c>
      <c r="D363" s="77">
        <v>345617.93</v>
      </c>
      <c r="E363" s="78">
        <v>31285.489999999998</v>
      </c>
      <c r="F363" s="77">
        <v>349758.23</v>
      </c>
      <c r="G363" s="78">
        <v>34458.34</v>
      </c>
      <c r="H363" s="77">
        <v>353955.77999999997</v>
      </c>
      <c r="I363" s="78">
        <v>33165.22</v>
      </c>
      <c r="J363" s="77">
        <v>358211.08</v>
      </c>
      <c r="K363" s="78">
        <v>34074.240000000005</v>
      </c>
      <c r="L363" s="77">
        <v>362523.63</v>
      </c>
      <c r="M363" s="78">
        <v>32776.09</v>
      </c>
      <c r="N363" s="83">
        <v>2111573.2800000003</v>
      </c>
      <c r="O363" s="94">
        <v>200565.00999999998</v>
      </c>
      <c r="P363" s="77">
        <v>366865.18</v>
      </c>
      <c r="Q363" s="78">
        <v>33651.05</v>
      </c>
      <c r="R363" s="77">
        <v>371263.99</v>
      </c>
      <c r="S363" s="78">
        <v>33423.880000000005</v>
      </c>
      <c r="T363" s="77">
        <v>375720.55</v>
      </c>
      <c r="U363" s="78">
        <v>32116.44</v>
      </c>
      <c r="V363" s="77">
        <v>380234.36</v>
      </c>
      <c r="W363" s="78">
        <v>32939.77</v>
      </c>
      <c r="X363" s="77">
        <v>384805.93</v>
      </c>
      <c r="Y363" s="78">
        <v>31627.86</v>
      </c>
      <c r="Z363" s="77">
        <v>389463.48</v>
      </c>
      <c r="AA363" s="78">
        <v>32416.12</v>
      </c>
      <c r="AB363" s="83">
        <v>4379926.77</v>
      </c>
      <c r="AC363" s="84">
        <v>396740.13</v>
      </c>
    </row>
    <row r="364" spans="1:29" s="52" customFormat="1" ht="12.75" thickBot="1">
      <c r="A364" s="53" t="s">
        <v>244</v>
      </c>
      <c r="B364" s="81">
        <v>1585280.7600000002</v>
      </c>
      <c r="C364" s="82">
        <v>161568.26</v>
      </c>
      <c r="D364" s="81">
        <v>1604365.46</v>
      </c>
      <c r="E364" s="82">
        <v>145227.97</v>
      </c>
      <c r="F364" s="81">
        <v>1623584.83</v>
      </c>
      <c r="G364" s="82">
        <v>159956.37</v>
      </c>
      <c r="H364" s="81">
        <v>1643069.89</v>
      </c>
      <c r="I364" s="82">
        <v>153953.61</v>
      </c>
      <c r="J364" s="81">
        <v>1662823.11</v>
      </c>
      <c r="K364" s="82">
        <v>158173.46999999997</v>
      </c>
      <c r="L364" s="81">
        <v>1682842.0299999998</v>
      </c>
      <c r="M364" s="82">
        <v>152147.50999999995</v>
      </c>
      <c r="N364" s="632">
        <v>9801966.08</v>
      </c>
      <c r="O364" s="633">
        <v>931027.19</v>
      </c>
      <c r="P364" s="81">
        <v>1702995.6599999997</v>
      </c>
      <c r="Q364" s="82">
        <v>156208.93000000002</v>
      </c>
      <c r="R364" s="81">
        <v>1723414.9500000002</v>
      </c>
      <c r="S364" s="82">
        <v>155154.47</v>
      </c>
      <c r="T364" s="81">
        <v>1744102.4500000004</v>
      </c>
      <c r="U364" s="82">
        <v>149084.96</v>
      </c>
      <c r="V364" s="81">
        <v>1765055.5899999999</v>
      </c>
      <c r="W364" s="82">
        <v>152906.91999999998</v>
      </c>
      <c r="X364" s="81">
        <v>1786276.82</v>
      </c>
      <c r="Y364" s="82">
        <v>146817.13</v>
      </c>
      <c r="Z364" s="81">
        <v>1807897.51</v>
      </c>
      <c r="AA364" s="82">
        <v>150476.55000000002</v>
      </c>
      <c r="AB364" s="632">
        <v>20331709.060000002</v>
      </c>
      <c r="AC364" s="633">
        <v>1841676.1499999997</v>
      </c>
    </row>
    <row r="365" spans="1:29" ht="13.5" thickBot="1">
      <c r="A365" s="52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1"/>
      <c r="AC365" s="52"/>
    </row>
    <row r="366" spans="1:29" s="52" customFormat="1" ht="12.75" thickBot="1">
      <c r="A366" s="24" t="s">
        <v>218</v>
      </c>
      <c r="B366" s="49"/>
      <c r="C366" s="49"/>
      <c r="D366" s="49"/>
      <c r="E366" s="49"/>
      <c r="F366" s="49"/>
      <c r="G366" s="49"/>
      <c r="H366" s="88" t="s">
        <v>256</v>
      </c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88" t="s">
        <v>256</v>
      </c>
      <c r="W366" s="49"/>
      <c r="X366" s="49"/>
      <c r="Y366" s="49"/>
      <c r="Z366" s="49"/>
      <c r="AA366" s="49"/>
      <c r="AB366" s="49"/>
      <c r="AC366" s="48"/>
    </row>
    <row r="367" spans="1:29" ht="12.75">
      <c r="A367" s="45" t="s">
        <v>98</v>
      </c>
      <c r="B367" s="44">
        <v>390940.35000000003</v>
      </c>
      <c r="C367" s="43">
        <v>8741.24</v>
      </c>
      <c r="D367" s="44">
        <v>395948.3</v>
      </c>
      <c r="E367" s="43">
        <v>7388.97</v>
      </c>
      <c r="F367" s="44">
        <v>401020.39999999997</v>
      </c>
      <c r="G367" s="43">
        <v>7604.25</v>
      </c>
      <c r="H367" s="44">
        <v>406157.46</v>
      </c>
      <c r="I367" s="43">
        <v>6785.570000000001</v>
      </c>
      <c r="J367" s="44">
        <v>411360.33999999997</v>
      </c>
      <c r="K367" s="43">
        <v>6402.82</v>
      </c>
      <c r="L367" s="44">
        <v>416629.87</v>
      </c>
      <c r="M367" s="43">
        <v>5590.780000000001</v>
      </c>
      <c r="N367" s="44">
        <v>2422056.72</v>
      </c>
      <c r="O367" s="43">
        <v>42513.63</v>
      </c>
      <c r="P367" s="44">
        <v>421966.89999999997</v>
      </c>
      <c r="Q367" s="43">
        <v>5134.379999999999</v>
      </c>
      <c r="R367" s="44">
        <v>427372.3</v>
      </c>
      <c r="S367" s="43">
        <v>4474.200000000001</v>
      </c>
      <c r="T367" s="44">
        <v>432846.93</v>
      </c>
      <c r="U367" s="43">
        <v>3673.81</v>
      </c>
      <c r="V367" s="44">
        <v>438391.7</v>
      </c>
      <c r="W367" s="43">
        <v>3100.24</v>
      </c>
      <c r="X367" s="44">
        <v>444007.49999999994</v>
      </c>
      <c r="Y367" s="43">
        <v>2308.79</v>
      </c>
      <c r="Z367" s="44">
        <v>449695.23</v>
      </c>
      <c r="AA367" s="43">
        <v>1652.44</v>
      </c>
      <c r="AB367" s="44">
        <v>5036337.279999999</v>
      </c>
      <c r="AC367" s="43">
        <v>62857.48999999999</v>
      </c>
    </row>
    <row r="368" spans="1:29" ht="12.75">
      <c r="A368" s="46" t="s">
        <v>37</v>
      </c>
      <c r="B368" s="91"/>
      <c r="C368" s="92"/>
      <c r="D368" s="91"/>
      <c r="E368" s="92"/>
      <c r="F368" s="91"/>
      <c r="G368" s="92"/>
      <c r="H368" s="91"/>
      <c r="I368" s="92"/>
      <c r="J368" s="91"/>
      <c r="K368" s="92"/>
      <c r="L368" s="91"/>
      <c r="M368" s="92"/>
      <c r="N368" s="61">
        <v>0</v>
      </c>
      <c r="O368" s="60">
        <v>0</v>
      </c>
      <c r="P368" s="91"/>
      <c r="Q368" s="92"/>
      <c r="R368" s="91"/>
      <c r="S368" s="92"/>
      <c r="T368" s="91"/>
      <c r="U368" s="92"/>
      <c r="V368" s="91"/>
      <c r="W368" s="92"/>
      <c r="X368" s="91"/>
      <c r="Y368" s="92"/>
      <c r="Z368" s="91"/>
      <c r="AA368" s="92"/>
      <c r="AB368" s="61">
        <v>0</v>
      </c>
      <c r="AC368" s="60">
        <v>0</v>
      </c>
    </row>
    <row r="369" spans="1:29" ht="12.75">
      <c r="A369" s="46" t="s">
        <v>252</v>
      </c>
      <c r="B369" s="91">
        <v>368067.45</v>
      </c>
      <c r="C369" s="92">
        <v>8229.81</v>
      </c>
      <c r="D369" s="91">
        <v>372782.39999999997</v>
      </c>
      <c r="E369" s="92">
        <v>6956.66</v>
      </c>
      <c r="F369" s="91">
        <v>377557.74</v>
      </c>
      <c r="G369" s="92">
        <v>7159.35</v>
      </c>
      <c r="H369" s="91">
        <v>382394.25</v>
      </c>
      <c r="I369" s="92">
        <v>6388.56</v>
      </c>
      <c r="J369" s="91">
        <v>387292.72</v>
      </c>
      <c r="K369" s="92">
        <v>6028.21</v>
      </c>
      <c r="L369" s="91">
        <v>392253.94</v>
      </c>
      <c r="M369" s="92">
        <v>5263.68</v>
      </c>
      <c r="N369" s="61">
        <v>2280348.5</v>
      </c>
      <c r="O369" s="60">
        <v>40026.270000000004</v>
      </c>
      <c r="P369" s="91">
        <v>397278.72</v>
      </c>
      <c r="Q369" s="92">
        <v>4833.98</v>
      </c>
      <c r="R369" s="91">
        <v>402367.86</v>
      </c>
      <c r="S369" s="92">
        <v>4212.43</v>
      </c>
      <c r="T369" s="91">
        <v>407522.19</v>
      </c>
      <c r="U369" s="92">
        <v>3458.87</v>
      </c>
      <c r="V369" s="91">
        <v>412742.55</v>
      </c>
      <c r="W369" s="92">
        <v>2918.85</v>
      </c>
      <c r="X369" s="91">
        <v>418029.77999999997</v>
      </c>
      <c r="Y369" s="92">
        <v>2173.71</v>
      </c>
      <c r="Z369" s="91">
        <v>423384.74</v>
      </c>
      <c r="AA369" s="92">
        <v>1555.76</v>
      </c>
      <c r="AB369" s="61">
        <v>4741674.34</v>
      </c>
      <c r="AC369" s="60">
        <v>59179.87</v>
      </c>
    </row>
    <row r="370" spans="1:29" ht="12.75">
      <c r="A370" s="46" t="s">
        <v>11</v>
      </c>
      <c r="B370" s="91">
        <v>22872.899999999998</v>
      </c>
      <c r="C370" s="92">
        <v>511.43000000000006</v>
      </c>
      <c r="D370" s="91">
        <v>23165.899999999998</v>
      </c>
      <c r="E370" s="92">
        <v>432.31</v>
      </c>
      <c r="F370" s="91">
        <v>23462.66</v>
      </c>
      <c r="G370" s="92">
        <v>444.9</v>
      </c>
      <c r="H370" s="91">
        <v>23763.21</v>
      </c>
      <c r="I370" s="92">
        <v>397.01</v>
      </c>
      <c r="J370" s="91">
        <v>24067.62</v>
      </c>
      <c r="K370" s="92">
        <v>374.61</v>
      </c>
      <c r="L370" s="91">
        <v>24375.93</v>
      </c>
      <c r="M370" s="92">
        <v>327.1</v>
      </c>
      <c r="N370" s="61">
        <v>141708.21999999997</v>
      </c>
      <c r="O370" s="60">
        <v>2487.3599999999997</v>
      </c>
      <c r="P370" s="91">
        <v>24688.18</v>
      </c>
      <c r="Q370" s="92">
        <v>300.4</v>
      </c>
      <c r="R370" s="91">
        <v>25004.44</v>
      </c>
      <c r="S370" s="92">
        <v>261.77</v>
      </c>
      <c r="T370" s="91">
        <v>25324.739999999998</v>
      </c>
      <c r="U370" s="92">
        <v>214.94</v>
      </c>
      <c r="V370" s="91">
        <v>25649.149999999998</v>
      </c>
      <c r="W370" s="92">
        <v>181.39</v>
      </c>
      <c r="X370" s="91">
        <v>25977.719999999998</v>
      </c>
      <c r="Y370" s="92">
        <v>135.08</v>
      </c>
      <c r="Z370" s="91">
        <v>26310.489999999998</v>
      </c>
      <c r="AA370" s="92">
        <v>96.68</v>
      </c>
      <c r="AB370" s="61">
        <v>294662.93999999994</v>
      </c>
      <c r="AC370" s="60">
        <v>3677.6199999999994</v>
      </c>
    </row>
    <row r="371" spans="1:29" ht="12.75">
      <c r="A371" s="141" t="s">
        <v>254</v>
      </c>
      <c r="B371" s="44">
        <v>56309.17</v>
      </c>
      <c r="C371" s="43">
        <v>48230.24</v>
      </c>
      <c r="D371" s="44">
        <v>56309.17</v>
      </c>
      <c r="E371" s="43">
        <v>43303.62</v>
      </c>
      <c r="F371" s="44">
        <v>56309.17</v>
      </c>
      <c r="G371" s="43">
        <v>47656.35</v>
      </c>
      <c r="H371" s="44">
        <v>56309.17</v>
      </c>
      <c r="I371" s="43">
        <v>45841.36</v>
      </c>
      <c r="J371" s="44">
        <v>56309.17</v>
      </c>
      <c r="K371" s="43">
        <v>47082.46</v>
      </c>
      <c r="L371" s="44">
        <v>56309.17</v>
      </c>
      <c r="M371" s="43">
        <v>45285.98</v>
      </c>
      <c r="N371" s="44">
        <v>337855.01999999996</v>
      </c>
      <c r="O371" s="43">
        <v>277400.01</v>
      </c>
      <c r="P371" s="44">
        <v>56309.17</v>
      </c>
      <c r="Q371" s="43">
        <v>46508.57</v>
      </c>
      <c r="R371" s="44">
        <v>56309.17</v>
      </c>
      <c r="S371" s="43">
        <v>46221.63</v>
      </c>
      <c r="T371" s="44">
        <v>56309.17</v>
      </c>
      <c r="U371" s="43">
        <v>44452.92</v>
      </c>
      <c r="V371" s="44">
        <v>56309.17</v>
      </c>
      <c r="W371" s="43">
        <v>45647.74</v>
      </c>
      <c r="X371" s="44">
        <v>56309.17</v>
      </c>
      <c r="Y371" s="43">
        <v>43897.54</v>
      </c>
      <c r="Z371" s="44">
        <v>56309.17</v>
      </c>
      <c r="AA371" s="43">
        <v>45073.85</v>
      </c>
      <c r="AB371" s="61">
        <v>675710.04</v>
      </c>
      <c r="AC371" s="60">
        <v>549202.26</v>
      </c>
    </row>
    <row r="372" spans="1:29" ht="12.75">
      <c r="A372" s="46" t="s">
        <v>37</v>
      </c>
      <c r="B372" s="601">
        <v>56309.17</v>
      </c>
      <c r="C372" s="602">
        <v>48230.24</v>
      </c>
      <c r="D372" s="601">
        <v>56309.17</v>
      </c>
      <c r="E372" s="602">
        <v>43303.62</v>
      </c>
      <c r="F372" s="601">
        <v>56309.17</v>
      </c>
      <c r="G372" s="602">
        <v>47656.35</v>
      </c>
      <c r="H372" s="601">
        <v>56309.17</v>
      </c>
      <c r="I372" s="602">
        <v>45841.36</v>
      </c>
      <c r="J372" s="601">
        <v>56309.17</v>
      </c>
      <c r="K372" s="602">
        <v>47082.46</v>
      </c>
      <c r="L372" s="601">
        <v>56309.17</v>
      </c>
      <c r="M372" s="602">
        <v>45285.98</v>
      </c>
      <c r="N372" s="603">
        <v>337855.01999999996</v>
      </c>
      <c r="O372" s="94">
        <v>277400.01</v>
      </c>
      <c r="P372" s="601">
        <v>56309.17</v>
      </c>
      <c r="Q372" s="602">
        <v>46508.57</v>
      </c>
      <c r="R372" s="601">
        <v>56309.17</v>
      </c>
      <c r="S372" s="602">
        <v>46221.63</v>
      </c>
      <c r="T372" s="601">
        <v>56309.17</v>
      </c>
      <c r="U372" s="602">
        <v>44452.92</v>
      </c>
      <c r="V372" s="601">
        <v>56309.17</v>
      </c>
      <c r="W372" s="602">
        <v>45647.74</v>
      </c>
      <c r="X372" s="601">
        <v>56309.17</v>
      </c>
      <c r="Y372" s="602">
        <v>43897.54</v>
      </c>
      <c r="Z372" s="601">
        <v>56309.17</v>
      </c>
      <c r="AA372" s="602">
        <v>45073.85</v>
      </c>
      <c r="AB372" s="61">
        <v>675710.04</v>
      </c>
      <c r="AC372" s="60">
        <v>549202.26</v>
      </c>
    </row>
    <row r="373" spans="1:29" ht="12.75">
      <c r="A373" s="46" t="s">
        <v>8</v>
      </c>
      <c r="B373" s="601"/>
      <c r="C373" s="602"/>
      <c r="D373" s="601"/>
      <c r="E373" s="602"/>
      <c r="F373" s="601"/>
      <c r="G373" s="602"/>
      <c r="H373" s="601"/>
      <c r="I373" s="602"/>
      <c r="J373" s="601"/>
      <c r="K373" s="602"/>
      <c r="L373" s="601"/>
      <c r="M373" s="602"/>
      <c r="N373" s="603">
        <v>0</v>
      </c>
      <c r="O373" s="94">
        <v>0</v>
      </c>
      <c r="P373" s="601"/>
      <c r="Q373" s="602"/>
      <c r="R373" s="601"/>
      <c r="S373" s="602"/>
      <c r="T373" s="601"/>
      <c r="U373" s="602"/>
      <c r="V373" s="601"/>
      <c r="W373" s="602"/>
      <c r="X373" s="601"/>
      <c r="Y373" s="602"/>
      <c r="Z373" s="601"/>
      <c r="AA373" s="602"/>
      <c r="AB373" s="61">
        <v>0</v>
      </c>
      <c r="AC373" s="60">
        <v>0</v>
      </c>
    </row>
    <row r="374" spans="1:29" ht="12.75">
      <c r="A374" s="46" t="s">
        <v>11</v>
      </c>
      <c r="B374" s="601"/>
      <c r="C374" s="602"/>
      <c r="D374" s="601"/>
      <c r="E374" s="602"/>
      <c r="F374" s="601"/>
      <c r="G374" s="602"/>
      <c r="H374" s="601"/>
      <c r="I374" s="602"/>
      <c r="J374" s="601"/>
      <c r="K374" s="602"/>
      <c r="L374" s="601"/>
      <c r="M374" s="602"/>
      <c r="N374" s="603">
        <v>0</v>
      </c>
      <c r="O374" s="94">
        <v>0</v>
      </c>
      <c r="P374" s="601"/>
      <c r="Q374" s="602"/>
      <c r="R374" s="601"/>
      <c r="S374" s="602"/>
      <c r="T374" s="601"/>
      <c r="U374" s="602"/>
      <c r="V374" s="601"/>
      <c r="W374" s="602"/>
      <c r="X374" s="601"/>
      <c r="Y374" s="602"/>
      <c r="Z374" s="601"/>
      <c r="AA374" s="602"/>
      <c r="AB374" s="603">
        <v>0</v>
      </c>
      <c r="AC374" s="94">
        <v>0</v>
      </c>
    </row>
    <row r="375" spans="1:29" ht="12.75">
      <c r="A375" s="141" t="s">
        <v>487</v>
      </c>
      <c r="B375" s="44">
        <v>9836</v>
      </c>
      <c r="C375" s="43">
        <v>0</v>
      </c>
      <c r="D375" s="44">
        <v>9836</v>
      </c>
      <c r="E375" s="43">
        <v>0</v>
      </c>
      <c r="F375" s="44">
        <v>9836</v>
      </c>
      <c r="G375" s="43">
        <v>0</v>
      </c>
      <c r="H375" s="44">
        <v>9836</v>
      </c>
      <c r="I375" s="43">
        <v>0</v>
      </c>
      <c r="J375" s="44">
        <v>9836</v>
      </c>
      <c r="K375" s="43">
        <v>0</v>
      </c>
      <c r="L375" s="44">
        <v>9836</v>
      </c>
      <c r="M375" s="43">
        <v>0</v>
      </c>
      <c r="N375" s="44">
        <v>59016</v>
      </c>
      <c r="O375" s="43">
        <v>0</v>
      </c>
      <c r="P375" s="44">
        <v>9836</v>
      </c>
      <c r="Q375" s="43">
        <v>0</v>
      </c>
      <c r="R375" s="44">
        <v>9836</v>
      </c>
      <c r="S375" s="43">
        <v>0</v>
      </c>
      <c r="T375" s="44">
        <v>9836</v>
      </c>
      <c r="U375" s="43">
        <v>0</v>
      </c>
      <c r="V375" s="44">
        <v>9836</v>
      </c>
      <c r="W375" s="43">
        <v>0</v>
      </c>
      <c r="X375" s="44">
        <v>9836</v>
      </c>
      <c r="Y375" s="43">
        <v>0</v>
      </c>
      <c r="Z375" s="44">
        <v>9836</v>
      </c>
      <c r="AA375" s="43">
        <v>0</v>
      </c>
      <c r="AB375" s="44">
        <v>118032</v>
      </c>
      <c r="AC375" s="43">
        <v>0</v>
      </c>
    </row>
    <row r="376" spans="1:29" s="1" customFormat="1" ht="12.75" thickBot="1">
      <c r="A376" s="436" t="s">
        <v>342</v>
      </c>
      <c r="B376" s="900">
        <v>9836</v>
      </c>
      <c r="C376" s="901"/>
      <c r="D376" s="900">
        <v>9836</v>
      </c>
      <c r="E376" s="901"/>
      <c r="F376" s="900">
        <v>9836</v>
      </c>
      <c r="G376" s="901"/>
      <c r="H376" s="900">
        <v>9836</v>
      </c>
      <c r="I376" s="901"/>
      <c r="J376" s="900">
        <v>9836</v>
      </c>
      <c r="K376" s="901"/>
      <c r="L376" s="900">
        <v>9836</v>
      </c>
      <c r="M376" s="901"/>
      <c r="N376" s="902">
        <v>59016</v>
      </c>
      <c r="O376" s="903">
        <v>0</v>
      </c>
      <c r="P376" s="900">
        <v>9836</v>
      </c>
      <c r="Q376" s="901"/>
      <c r="R376" s="900">
        <v>9836</v>
      </c>
      <c r="S376" s="901"/>
      <c r="T376" s="900">
        <v>9836</v>
      </c>
      <c r="U376" s="901"/>
      <c r="V376" s="900">
        <v>9836</v>
      </c>
      <c r="W376" s="901"/>
      <c r="X376" s="900">
        <v>9836</v>
      </c>
      <c r="Y376" s="901"/>
      <c r="Z376" s="900">
        <v>9836</v>
      </c>
      <c r="AA376" s="901"/>
      <c r="AB376" s="902">
        <v>118032</v>
      </c>
      <c r="AC376" s="903">
        <v>0</v>
      </c>
    </row>
    <row r="377" spans="1:29" s="1" customFormat="1" ht="12.75" thickBot="1">
      <c r="A377" s="931" t="s">
        <v>488</v>
      </c>
      <c r="B377" s="929">
        <v>457085.52</v>
      </c>
      <c r="C377" s="910">
        <v>56971.479999999996</v>
      </c>
      <c r="D377" s="909">
        <v>462093.47</v>
      </c>
      <c r="E377" s="910">
        <v>50692.590000000004</v>
      </c>
      <c r="F377" s="909">
        <v>467165.56999999995</v>
      </c>
      <c r="G377" s="910">
        <v>55260.6</v>
      </c>
      <c r="H377" s="909">
        <v>472302.63</v>
      </c>
      <c r="I377" s="910">
        <v>52626.93</v>
      </c>
      <c r="J377" s="909">
        <v>477505.50999999995</v>
      </c>
      <c r="K377" s="910">
        <v>53485.28</v>
      </c>
      <c r="L377" s="909">
        <v>482775.04</v>
      </c>
      <c r="M377" s="910">
        <v>50876.76</v>
      </c>
      <c r="N377" s="909">
        <v>2818927.74</v>
      </c>
      <c r="O377" s="910">
        <v>319913.64</v>
      </c>
      <c r="P377" s="909">
        <v>488112.06999999995</v>
      </c>
      <c r="Q377" s="910">
        <v>51642.95</v>
      </c>
      <c r="R377" s="909">
        <v>493517.47</v>
      </c>
      <c r="S377" s="910">
        <v>50695.83</v>
      </c>
      <c r="T377" s="909">
        <v>498992.1</v>
      </c>
      <c r="U377" s="910">
        <v>48126.729999999996</v>
      </c>
      <c r="V377" s="909">
        <v>504536.87</v>
      </c>
      <c r="W377" s="910">
        <v>48747.979999999996</v>
      </c>
      <c r="X377" s="909">
        <v>510152.6699999999</v>
      </c>
      <c r="Y377" s="910">
        <v>46206.33</v>
      </c>
      <c r="Z377" s="909">
        <v>515840.39999999997</v>
      </c>
      <c r="AA377" s="910">
        <v>46726.29</v>
      </c>
      <c r="AB377" s="909">
        <v>5830079.319999999</v>
      </c>
      <c r="AC377" s="910">
        <v>612059.75</v>
      </c>
    </row>
    <row r="378" spans="1:30" ht="13.5" thickBot="1">
      <c r="A378" s="908" t="s">
        <v>494</v>
      </c>
      <c r="B378" s="909">
        <v>2042366.2800000003</v>
      </c>
      <c r="C378" s="910">
        <v>218539.74</v>
      </c>
      <c r="D378" s="909">
        <v>2066458.93</v>
      </c>
      <c r="E378" s="910">
        <v>195920.56</v>
      </c>
      <c r="F378" s="909">
        <v>2090750.4</v>
      </c>
      <c r="G378" s="910">
        <v>215216.97</v>
      </c>
      <c r="H378" s="909">
        <v>2115372.52</v>
      </c>
      <c r="I378" s="910">
        <v>206580.53999999998</v>
      </c>
      <c r="J378" s="909">
        <v>2140328.62</v>
      </c>
      <c r="K378" s="910">
        <v>211658.74999999997</v>
      </c>
      <c r="L378" s="909">
        <v>2165617.07</v>
      </c>
      <c r="M378" s="910">
        <v>203024.26999999996</v>
      </c>
      <c r="N378" s="909">
        <v>12620893.82</v>
      </c>
      <c r="O378" s="910">
        <v>1250940.83</v>
      </c>
      <c r="P378" s="909">
        <v>2191107.7299999995</v>
      </c>
      <c r="Q378" s="910">
        <v>207851.88</v>
      </c>
      <c r="R378" s="909">
        <v>2216932.42</v>
      </c>
      <c r="S378" s="910">
        <v>205850.3</v>
      </c>
      <c r="T378" s="909">
        <v>2243094.5500000003</v>
      </c>
      <c r="U378" s="910">
        <v>197211.69</v>
      </c>
      <c r="V378" s="909">
        <v>2269592.46</v>
      </c>
      <c r="W378" s="910">
        <v>201654.89999999997</v>
      </c>
      <c r="X378" s="909">
        <v>2296429.49</v>
      </c>
      <c r="Y378" s="910">
        <v>193023.46000000002</v>
      </c>
      <c r="Z378" s="909">
        <v>2323737.91</v>
      </c>
      <c r="AA378" s="910">
        <v>197202.84000000003</v>
      </c>
      <c r="AB378" s="909">
        <v>26161788.380000003</v>
      </c>
      <c r="AC378" s="910">
        <v>2453735.8999999994</v>
      </c>
      <c r="AD378" s="1"/>
    </row>
    <row r="379" ht="13.5" thickBot="1"/>
    <row r="380" spans="1:29" ht="12.75">
      <c r="A380" s="933" t="s">
        <v>253</v>
      </c>
      <c r="B380" s="934">
        <v>372643.44</v>
      </c>
      <c r="C380" s="935">
        <v>40343.72</v>
      </c>
      <c r="D380" s="934">
        <v>375806.01</v>
      </c>
      <c r="E380" s="935">
        <v>35896.159999999996</v>
      </c>
      <c r="F380" s="934">
        <v>161804.98</v>
      </c>
      <c r="G380" s="935">
        <v>28343.78</v>
      </c>
      <c r="H380" s="934">
        <v>161804.98</v>
      </c>
      <c r="I380" s="935">
        <v>30075.090000000004</v>
      </c>
      <c r="J380" s="934">
        <v>161804.98</v>
      </c>
      <c r="K380" s="935">
        <v>29697.63</v>
      </c>
      <c r="L380" s="934">
        <v>161804.98</v>
      </c>
      <c r="M380" s="935">
        <v>26578.12</v>
      </c>
      <c r="N380" s="934">
        <v>1395669.37</v>
      </c>
      <c r="O380" s="935">
        <v>190934.5</v>
      </c>
      <c r="P380" s="934">
        <v>161804.98</v>
      </c>
      <c r="Q380" s="935">
        <v>24470.89</v>
      </c>
      <c r="R380" s="934">
        <v>161804.98</v>
      </c>
      <c r="S380" s="935">
        <v>26456.42</v>
      </c>
      <c r="T380" s="934">
        <v>161804.98</v>
      </c>
      <c r="U380" s="935">
        <v>22028.3</v>
      </c>
      <c r="V380" s="934">
        <v>161804.98</v>
      </c>
      <c r="W380" s="935">
        <v>21524.460000000003</v>
      </c>
      <c r="X380" s="934">
        <v>161804.98</v>
      </c>
      <c r="Y380" s="935">
        <v>20936.45</v>
      </c>
      <c r="Z380" s="934">
        <v>161804.98</v>
      </c>
      <c r="AA380" s="935">
        <v>18997.649999999998</v>
      </c>
      <c r="AB380" s="934">
        <v>2366499.25</v>
      </c>
      <c r="AC380" s="935">
        <v>325348.67</v>
      </c>
    </row>
    <row r="381" spans="1:29" ht="12.75">
      <c r="A381" s="738" t="s">
        <v>481</v>
      </c>
      <c r="B381" s="936">
        <v>210838.46</v>
      </c>
      <c r="C381" s="937">
        <v>6372.59</v>
      </c>
      <c r="D381" s="936">
        <v>214001.03</v>
      </c>
      <c r="E381" s="937">
        <v>3210.02</v>
      </c>
      <c r="F381" s="936">
        <v>0</v>
      </c>
      <c r="G381" s="937">
        <v>0</v>
      </c>
      <c r="H381" s="936">
        <v>0</v>
      </c>
      <c r="I381" s="937">
        <v>0</v>
      </c>
      <c r="J381" s="936">
        <v>0</v>
      </c>
      <c r="K381" s="937">
        <v>0</v>
      </c>
      <c r="L381" s="936">
        <v>0</v>
      </c>
      <c r="M381" s="937">
        <v>0</v>
      </c>
      <c r="N381" s="936">
        <v>424839.49</v>
      </c>
      <c r="O381" s="937">
        <v>9582.61</v>
      </c>
      <c r="P381" s="936">
        <v>0</v>
      </c>
      <c r="Q381" s="937">
        <v>0</v>
      </c>
      <c r="R381" s="936">
        <v>0</v>
      </c>
      <c r="S381" s="937">
        <v>0</v>
      </c>
      <c r="T381" s="936">
        <v>0</v>
      </c>
      <c r="U381" s="937">
        <v>0</v>
      </c>
      <c r="V381" s="936">
        <v>0</v>
      </c>
      <c r="W381" s="937">
        <v>0</v>
      </c>
      <c r="X381" s="936">
        <v>0</v>
      </c>
      <c r="Y381" s="937">
        <v>0</v>
      </c>
      <c r="Z381" s="936">
        <v>0</v>
      </c>
      <c r="AA381" s="937">
        <v>0</v>
      </c>
      <c r="AB381" s="936">
        <v>424839.49</v>
      </c>
      <c r="AC381" s="937">
        <v>9582.61</v>
      </c>
    </row>
    <row r="382" spans="1:29" ht="12.75">
      <c r="A382" s="932" t="s">
        <v>250</v>
      </c>
      <c r="B382" s="77">
        <v>210838.46</v>
      </c>
      <c r="C382" s="78">
        <v>6372.59</v>
      </c>
      <c r="D382" s="77">
        <v>214001.03</v>
      </c>
      <c r="E382" s="78">
        <v>3210.02</v>
      </c>
      <c r="F382" s="77" t="s">
        <v>514</v>
      </c>
      <c r="G382" s="78" t="s">
        <v>514</v>
      </c>
      <c r="H382" s="77" t="s">
        <v>514</v>
      </c>
      <c r="I382" s="78" t="s">
        <v>514</v>
      </c>
      <c r="J382" s="77" t="s">
        <v>514</v>
      </c>
      <c r="K382" s="78" t="s">
        <v>514</v>
      </c>
      <c r="L382" s="77" t="s">
        <v>514</v>
      </c>
      <c r="M382" s="78" t="s">
        <v>514</v>
      </c>
      <c r="N382" s="83">
        <v>424839.49</v>
      </c>
      <c r="O382" s="84">
        <v>9582.61</v>
      </c>
      <c r="P382" s="77" t="s">
        <v>514</v>
      </c>
      <c r="Q382" s="78" t="s">
        <v>514</v>
      </c>
      <c r="R382" s="77" t="s">
        <v>514</v>
      </c>
      <c r="S382" s="78" t="s">
        <v>514</v>
      </c>
      <c r="T382" s="77" t="s">
        <v>514</v>
      </c>
      <c r="U382" s="78" t="s">
        <v>514</v>
      </c>
      <c r="V382" s="77" t="s">
        <v>514</v>
      </c>
      <c r="W382" s="78" t="s">
        <v>514</v>
      </c>
      <c r="X382" s="77" t="s">
        <v>514</v>
      </c>
      <c r="Y382" s="78" t="s">
        <v>514</v>
      </c>
      <c r="Z382" s="77" t="s">
        <v>514</v>
      </c>
      <c r="AA382" s="78" t="s">
        <v>514</v>
      </c>
      <c r="AB382" s="83">
        <v>424839.49</v>
      </c>
      <c r="AC382" s="84">
        <v>9582.61</v>
      </c>
    </row>
    <row r="383" spans="1:29" ht="12.75">
      <c r="A383" s="738" t="s">
        <v>493</v>
      </c>
      <c r="B383" s="936">
        <v>161804.98</v>
      </c>
      <c r="C383" s="937">
        <v>33971.130000000005</v>
      </c>
      <c r="D383" s="936">
        <v>161804.98</v>
      </c>
      <c r="E383" s="937">
        <v>32686.14</v>
      </c>
      <c r="F383" s="936">
        <v>161804.98</v>
      </c>
      <c r="G383" s="937">
        <v>28343.78</v>
      </c>
      <c r="H383" s="936">
        <v>161804.98</v>
      </c>
      <c r="I383" s="937">
        <v>30075.090000000004</v>
      </c>
      <c r="J383" s="936">
        <v>161804.98</v>
      </c>
      <c r="K383" s="937">
        <v>29697.63</v>
      </c>
      <c r="L383" s="936">
        <v>161804.98</v>
      </c>
      <c r="M383" s="937">
        <v>26578.12</v>
      </c>
      <c r="N383" s="936">
        <v>970829.88</v>
      </c>
      <c r="O383" s="937">
        <v>181351.89</v>
      </c>
      <c r="P383" s="936">
        <v>161804.98</v>
      </c>
      <c r="Q383" s="937">
        <v>24470.89</v>
      </c>
      <c r="R383" s="936">
        <v>161804.98</v>
      </c>
      <c r="S383" s="937">
        <v>26456.42</v>
      </c>
      <c r="T383" s="936">
        <v>161804.98</v>
      </c>
      <c r="U383" s="937">
        <v>22028.3</v>
      </c>
      <c r="V383" s="936">
        <v>161804.98</v>
      </c>
      <c r="W383" s="937">
        <v>21524.460000000003</v>
      </c>
      <c r="X383" s="936">
        <v>161804.98</v>
      </c>
      <c r="Y383" s="937">
        <v>20936.45</v>
      </c>
      <c r="Z383" s="936">
        <v>161804.98</v>
      </c>
      <c r="AA383" s="937">
        <v>18997.649999999998</v>
      </c>
      <c r="AB383" s="936">
        <v>1941659.7600000002</v>
      </c>
      <c r="AC383" s="937">
        <v>315766.06</v>
      </c>
    </row>
    <row r="384" spans="1:29" ht="12.75">
      <c r="A384" s="945" t="s">
        <v>1</v>
      </c>
      <c r="B384" s="77"/>
      <c r="C384" s="78"/>
      <c r="D384" s="77"/>
      <c r="E384" s="78"/>
      <c r="F384" s="77"/>
      <c r="G384" s="78"/>
      <c r="H384" s="77"/>
      <c r="I384" s="78"/>
      <c r="J384" s="77"/>
      <c r="K384" s="78"/>
      <c r="L384" s="77"/>
      <c r="M384" s="78"/>
      <c r="N384" s="83">
        <v>0</v>
      </c>
      <c r="O384" s="84">
        <v>0</v>
      </c>
      <c r="P384" s="77"/>
      <c r="Q384" s="78"/>
      <c r="R384" s="77"/>
      <c r="S384" s="78"/>
      <c r="T384" s="77"/>
      <c r="U384" s="78"/>
      <c r="V384" s="77"/>
      <c r="W384" s="78"/>
      <c r="X384" s="77"/>
      <c r="Y384" s="78"/>
      <c r="Z384" s="77"/>
      <c r="AA384" s="78"/>
      <c r="AB384" s="83">
        <v>0</v>
      </c>
      <c r="AC384" s="84">
        <v>0</v>
      </c>
    </row>
    <row r="385" spans="1:29" ht="12.75">
      <c r="A385" s="862" t="s">
        <v>15</v>
      </c>
      <c r="B385" s="601"/>
      <c r="C385" s="602"/>
      <c r="D385" s="601"/>
      <c r="E385" s="602"/>
      <c r="F385" s="601"/>
      <c r="G385" s="602"/>
      <c r="H385" s="601"/>
      <c r="I385" s="602"/>
      <c r="J385" s="601"/>
      <c r="K385" s="602"/>
      <c r="L385" s="601"/>
      <c r="M385" s="602"/>
      <c r="N385" s="603">
        <v>0</v>
      </c>
      <c r="O385" s="94">
        <v>0</v>
      </c>
      <c r="P385" s="601"/>
      <c r="Q385" s="602"/>
      <c r="R385" s="601"/>
      <c r="S385" s="602"/>
      <c r="T385" s="601"/>
      <c r="U385" s="602"/>
      <c r="V385" s="601"/>
      <c r="W385" s="602"/>
      <c r="X385" s="601"/>
      <c r="Y385" s="602"/>
      <c r="Z385" s="601"/>
      <c r="AA385" s="602"/>
      <c r="AB385" s="603">
        <v>0</v>
      </c>
      <c r="AC385" s="94">
        <v>0</v>
      </c>
    </row>
    <row r="386" spans="1:29" ht="12.75">
      <c r="A386" s="862" t="s">
        <v>13</v>
      </c>
      <c r="B386" s="601">
        <v>96454.99</v>
      </c>
      <c r="C386" s="602">
        <v>21790.9</v>
      </c>
      <c r="D386" s="601">
        <v>96454.99</v>
      </c>
      <c r="E386" s="602">
        <v>21012.65</v>
      </c>
      <c r="F386" s="601">
        <v>96454.99</v>
      </c>
      <c r="G386" s="602">
        <v>18276.24</v>
      </c>
      <c r="H386" s="601">
        <v>96454.99</v>
      </c>
      <c r="I386" s="602">
        <v>19456.16</v>
      </c>
      <c r="J386" s="601">
        <v>96454.99</v>
      </c>
      <c r="K386" s="602">
        <v>19280.43</v>
      </c>
      <c r="L386" s="601">
        <v>96454.99</v>
      </c>
      <c r="M386" s="602">
        <v>17322.26</v>
      </c>
      <c r="N386" s="603">
        <v>578729.9400000001</v>
      </c>
      <c r="O386" s="94">
        <v>117138.64</v>
      </c>
      <c r="P386" s="601">
        <v>96454.99</v>
      </c>
      <c r="Q386" s="602">
        <v>16016.82</v>
      </c>
      <c r="R386" s="601">
        <v>96454.99</v>
      </c>
      <c r="S386" s="602">
        <v>17397.57</v>
      </c>
      <c r="T386" s="601">
        <v>96454.99</v>
      </c>
      <c r="U386" s="602">
        <v>14560.74</v>
      </c>
      <c r="V386" s="601">
        <v>96454.99</v>
      </c>
      <c r="W386" s="602">
        <v>14309.69</v>
      </c>
      <c r="X386" s="601">
        <v>96454.99</v>
      </c>
      <c r="Y386" s="602">
        <v>14008.44</v>
      </c>
      <c r="Z386" s="601">
        <v>96454.99</v>
      </c>
      <c r="AA386" s="602">
        <v>12803.4</v>
      </c>
      <c r="AB386" s="603">
        <v>1157459.8800000001</v>
      </c>
      <c r="AC386" s="94">
        <v>206235.3</v>
      </c>
    </row>
    <row r="387" spans="1:29" ht="12.75">
      <c r="A387" s="406" t="s">
        <v>3</v>
      </c>
      <c r="B387" s="601">
        <v>62316.66</v>
      </c>
      <c r="C387" s="602">
        <v>11564.43</v>
      </c>
      <c r="D387" s="601">
        <v>62316.66</v>
      </c>
      <c r="E387" s="602">
        <v>11061.63</v>
      </c>
      <c r="F387" s="601">
        <v>62316.66</v>
      </c>
      <c r="G387" s="602">
        <v>9537.01</v>
      </c>
      <c r="H387" s="601">
        <v>62316.66</v>
      </c>
      <c r="I387" s="602">
        <v>10056.03</v>
      </c>
      <c r="J387" s="601">
        <v>62316.66</v>
      </c>
      <c r="K387" s="602">
        <v>9861.39</v>
      </c>
      <c r="L387" s="601">
        <v>62316.66</v>
      </c>
      <c r="M387" s="602">
        <v>8758.48</v>
      </c>
      <c r="N387" s="603">
        <v>373899.9600000001</v>
      </c>
      <c r="O387" s="94">
        <v>60838.97</v>
      </c>
      <c r="P387" s="601">
        <v>62316.66</v>
      </c>
      <c r="Q387" s="602">
        <v>7996.16</v>
      </c>
      <c r="R387" s="601">
        <v>62316.66</v>
      </c>
      <c r="S387" s="602">
        <v>8563.85</v>
      </c>
      <c r="T387" s="601">
        <v>62316.66</v>
      </c>
      <c r="U387" s="602">
        <v>7055.44</v>
      </c>
      <c r="V387" s="601">
        <v>62316.66</v>
      </c>
      <c r="W387" s="602">
        <v>6812.139999999999</v>
      </c>
      <c r="X387" s="601">
        <v>62316.66</v>
      </c>
      <c r="Y387" s="602">
        <v>6536.42</v>
      </c>
      <c r="Z387" s="601">
        <v>62316.66</v>
      </c>
      <c r="AA387" s="602">
        <v>5838.98</v>
      </c>
      <c r="AB387" s="603">
        <v>747799.9200000003</v>
      </c>
      <c r="AC387" s="94">
        <v>103641.96</v>
      </c>
    </row>
    <row r="388" spans="1:29" ht="12.75">
      <c r="A388" s="406" t="s">
        <v>3</v>
      </c>
      <c r="B388" s="601">
        <v>3033.33</v>
      </c>
      <c r="C388" s="602">
        <v>615.8</v>
      </c>
      <c r="D388" s="601">
        <v>3033.33</v>
      </c>
      <c r="E388" s="602">
        <v>611.86</v>
      </c>
      <c r="F388" s="601">
        <v>3033.33</v>
      </c>
      <c r="G388" s="602">
        <v>530.53</v>
      </c>
      <c r="H388" s="601">
        <v>3033.33</v>
      </c>
      <c r="I388" s="602">
        <v>562.9</v>
      </c>
      <c r="J388" s="601">
        <v>3033.33</v>
      </c>
      <c r="K388" s="602">
        <v>555.81</v>
      </c>
      <c r="L388" s="601">
        <v>3033.33</v>
      </c>
      <c r="M388" s="602">
        <v>497.38</v>
      </c>
      <c r="N388" s="603">
        <v>18199.98</v>
      </c>
      <c r="O388" s="94">
        <v>3374.2799999999997</v>
      </c>
      <c r="P388" s="601">
        <v>3033.33</v>
      </c>
      <c r="Q388" s="602">
        <v>457.91</v>
      </c>
      <c r="R388" s="601">
        <v>3033.33</v>
      </c>
      <c r="S388" s="602">
        <v>495</v>
      </c>
      <c r="T388" s="601">
        <v>3033.33</v>
      </c>
      <c r="U388" s="602">
        <v>412.12</v>
      </c>
      <c r="V388" s="601">
        <v>3033.33</v>
      </c>
      <c r="W388" s="602">
        <v>402.63</v>
      </c>
      <c r="X388" s="601">
        <v>3033.33</v>
      </c>
      <c r="Y388" s="602">
        <v>391.59</v>
      </c>
      <c r="Z388" s="601">
        <v>3033.33</v>
      </c>
      <c r="AA388" s="602">
        <v>355.27</v>
      </c>
      <c r="AB388" s="603">
        <v>36399.96000000001</v>
      </c>
      <c r="AC388" s="94">
        <v>5888.799999999999</v>
      </c>
    </row>
    <row r="389" spans="1:29" ht="12.75">
      <c r="A389" s="862" t="s">
        <v>7</v>
      </c>
      <c r="B389" s="601"/>
      <c r="C389" s="602"/>
      <c r="D389" s="601"/>
      <c r="E389" s="602"/>
      <c r="F389" s="601"/>
      <c r="G389" s="602"/>
      <c r="H389" s="601"/>
      <c r="I389" s="602"/>
      <c r="J389" s="601"/>
      <c r="K389" s="602"/>
      <c r="L389" s="601"/>
      <c r="M389" s="602"/>
      <c r="N389" s="603">
        <v>0</v>
      </c>
      <c r="O389" s="94">
        <v>0</v>
      </c>
      <c r="P389" s="601"/>
      <c r="Q389" s="602"/>
      <c r="R389" s="601"/>
      <c r="S389" s="602"/>
      <c r="T389" s="601"/>
      <c r="U389" s="602"/>
      <c r="V389" s="601"/>
      <c r="W389" s="602"/>
      <c r="X389" s="601"/>
      <c r="Y389" s="602"/>
      <c r="Z389" s="601"/>
      <c r="AA389" s="602"/>
      <c r="AB389" s="603">
        <v>0</v>
      </c>
      <c r="AC389" s="94">
        <v>0</v>
      </c>
    </row>
    <row r="390" spans="1:29" ht="13.5" thickBot="1">
      <c r="A390" s="904" t="s">
        <v>4</v>
      </c>
      <c r="B390" s="609"/>
      <c r="C390" s="610"/>
      <c r="D390" s="609"/>
      <c r="E390" s="610"/>
      <c r="F390" s="609"/>
      <c r="G390" s="610"/>
      <c r="H390" s="609"/>
      <c r="I390" s="610"/>
      <c r="J390" s="609"/>
      <c r="K390" s="610"/>
      <c r="L390" s="609"/>
      <c r="M390" s="610"/>
      <c r="N390" s="611">
        <v>0</v>
      </c>
      <c r="O390" s="612">
        <v>0</v>
      </c>
      <c r="P390" s="609"/>
      <c r="Q390" s="610"/>
      <c r="R390" s="609"/>
      <c r="S390" s="610"/>
      <c r="T390" s="609"/>
      <c r="U390" s="610"/>
      <c r="V390" s="609"/>
      <c r="W390" s="610"/>
      <c r="X390" s="609"/>
      <c r="Y390" s="610"/>
      <c r="Z390" s="609"/>
      <c r="AA390" s="610"/>
      <c r="AB390" s="611">
        <v>0</v>
      </c>
      <c r="AC390" s="612">
        <v>0</v>
      </c>
    </row>
    <row r="391" ht="13.5" thickBot="1"/>
    <row r="392" spans="1:29" s="1" customFormat="1" ht="12">
      <c r="A392" s="140" t="s">
        <v>314</v>
      </c>
      <c r="B392" s="898">
        <v>56528492.059999995</v>
      </c>
      <c r="C392" s="899">
        <v>11817719.44</v>
      </c>
      <c r="D392" s="898">
        <v>54951744.04</v>
      </c>
      <c r="E392" s="899">
        <v>11304116.6</v>
      </c>
      <c r="F392" s="898">
        <v>55715474.21</v>
      </c>
      <c r="G392" s="899">
        <v>10919794.42</v>
      </c>
      <c r="H392" s="898">
        <v>55782339.83</v>
      </c>
      <c r="I392" s="899">
        <v>10473520.8</v>
      </c>
      <c r="J392" s="898">
        <v>56202355.32</v>
      </c>
      <c r="K392" s="899">
        <v>10053505.31</v>
      </c>
      <c r="L392" s="898">
        <v>56625550.19</v>
      </c>
      <c r="M392" s="899">
        <v>9630310.44</v>
      </c>
      <c r="N392" s="898">
        <v>335805955.65</v>
      </c>
      <c r="O392" s="899">
        <v>64198967.010000005</v>
      </c>
      <c r="P392" s="898">
        <v>57051935.17</v>
      </c>
      <c r="Q392" s="899">
        <v>9203925.47</v>
      </c>
      <c r="R392" s="898">
        <v>57481541.02</v>
      </c>
      <c r="S392" s="899">
        <v>8774319.61</v>
      </c>
      <c r="T392" s="898">
        <v>57914398.5</v>
      </c>
      <c r="U392" s="899">
        <v>8341462.13</v>
      </c>
      <c r="V392" s="898">
        <v>58350538.41</v>
      </c>
      <c r="W392" s="899">
        <v>7905322.22</v>
      </c>
      <c r="X392" s="898">
        <v>58789961.52</v>
      </c>
      <c r="Y392" s="899">
        <v>7465899.11</v>
      </c>
      <c r="Z392" s="898">
        <v>59232718.63</v>
      </c>
      <c r="AA392" s="899">
        <v>7023142</v>
      </c>
      <c r="AB392" s="898">
        <v>684627048.9</v>
      </c>
      <c r="AC392" s="899">
        <v>112913037.55</v>
      </c>
    </row>
    <row r="393" spans="1:29" s="1" customFormat="1" ht="12">
      <c r="A393" s="46" t="s">
        <v>344</v>
      </c>
      <c r="B393" s="91">
        <v>1987379.76</v>
      </c>
      <c r="C393" s="92">
        <v>102971.11</v>
      </c>
      <c r="D393" s="89"/>
      <c r="E393" s="90"/>
      <c r="F393" s="89"/>
      <c r="G393" s="90"/>
      <c r="H393" s="89"/>
      <c r="I393" s="90"/>
      <c r="J393" s="89"/>
      <c r="K393" s="90"/>
      <c r="L393" s="89"/>
      <c r="M393" s="90"/>
      <c r="N393" s="61">
        <v>1987379.76</v>
      </c>
      <c r="O393" s="60">
        <v>102971.11</v>
      </c>
      <c r="P393" s="89"/>
      <c r="Q393" s="90"/>
      <c r="R393" s="89"/>
      <c r="S393" s="90"/>
      <c r="T393" s="89"/>
      <c r="U393" s="90"/>
      <c r="V393" s="89"/>
      <c r="W393" s="90"/>
      <c r="X393" s="89"/>
      <c r="Y393" s="90"/>
      <c r="Z393" s="89"/>
      <c r="AA393" s="90"/>
      <c r="AB393" s="61">
        <v>1987379.76</v>
      </c>
      <c r="AC393" s="60">
        <v>102971.11</v>
      </c>
    </row>
    <row r="394" spans="1:29" s="1" customFormat="1" ht="12">
      <c r="A394" s="46" t="s">
        <v>343</v>
      </c>
      <c r="B394" s="91">
        <v>54333340</v>
      </c>
      <c r="C394" s="92">
        <v>11650540</v>
      </c>
      <c r="D394" s="91">
        <v>54740840</v>
      </c>
      <c r="E394" s="92">
        <v>11243040</v>
      </c>
      <c r="F394" s="91">
        <v>55151400</v>
      </c>
      <c r="G394" s="92">
        <v>10832480</v>
      </c>
      <c r="H394" s="91">
        <v>55565030</v>
      </c>
      <c r="I394" s="92">
        <v>10418850</v>
      </c>
      <c r="J394" s="91">
        <v>55981770</v>
      </c>
      <c r="K394" s="92">
        <v>10002110</v>
      </c>
      <c r="L394" s="91">
        <v>56401640</v>
      </c>
      <c r="M394" s="92">
        <v>9582240</v>
      </c>
      <c r="N394" s="61">
        <v>332174020</v>
      </c>
      <c r="O394" s="60">
        <v>63729260</v>
      </c>
      <c r="P394" s="91">
        <v>56824650</v>
      </c>
      <c r="Q394" s="92">
        <v>9159230</v>
      </c>
      <c r="R394" s="91">
        <v>57250830</v>
      </c>
      <c r="S394" s="92">
        <v>8733050</v>
      </c>
      <c r="T394" s="91">
        <v>57680210</v>
      </c>
      <c r="U394" s="92">
        <v>8303670</v>
      </c>
      <c r="V394" s="91">
        <v>58112820</v>
      </c>
      <c r="W394" s="92">
        <v>7871060</v>
      </c>
      <c r="X394" s="91">
        <v>58548660</v>
      </c>
      <c r="Y394" s="92">
        <v>7435220</v>
      </c>
      <c r="Z394" s="91">
        <v>58987780</v>
      </c>
      <c r="AA394" s="92">
        <v>6996100</v>
      </c>
      <c r="AB394" s="61">
        <v>679578970</v>
      </c>
      <c r="AC394" s="60">
        <v>112227590</v>
      </c>
    </row>
    <row r="395" spans="1:29" s="1" customFormat="1" ht="12">
      <c r="A395" s="46" t="s">
        <v>477</v>
      </c>
      <c r="B395" s="91">
        <v>207772.3</v>
      </c>
      <c r="C395" s="92">
        <v>64208.33</v>
      </c>
      <c r="D395" s="91">
        <v>210904.04</v>
      </c>
      <c r="E395" s="92">
        <v>61076.6</v>
      </c>
      <c r="F395" s="91">
        <v>214082.97</v>
      </c>
      <c r="G395" s="92">
        <v>57897.66</v>
      </c>
      <c r="H395" s="91">
        <v>217309.83</v>
      </c>
      <c r="I395" s="92">
        <v>54670.8</v>
      </c>
      <c r="J395" s="91">
        <v>220585.32</v>
      </c>
      <c r="K395" s="92">
        <v>51395.31</v>
      </c>
      <c r="L395" s="91">
        <v>223910.19</v>
      </c>
      <c r="M395" s="92">
        <v>48070.44</v>
      </c>
      <c r="N395" s="61">
        <v>1294564.65</v>
      </c>
      <c r="O395" s="60">
        <v>337319.14</v>
      </c>
      <c r="P395" s="91">
        <v>227285.17</v>
      </c>
      <c r="Q395" s="92">
        <v>44695.47</v>
      </c>
      <c r="R395" s="91">
        <v>230711.02</v>
      </c>
      <c r="S395" s="92">
        <v>41269.61</v>
      </c>
      <c r="T395" s="91">
        <v>234188.5</v>
      </c>
      <c r="U395" s="92">
        <v>37792.13</v>
      </c>
      <c r="V395" s="91">
        <v>237718.41</v>
      </c>
      <c r="W395" s="92">
        <v>34262.22</v>
      </c>
      <c r="X395" s="91">
        <v>241301.52</v>
      </c>
      <c r="Y395" s="92">
        <v>30679.11</v>
      </c>
      <c r="Z395" s="91">
        <v>244938.63</v>
      </c>
      <c r="AA395" s="92">
        <v>27042</v>
      </c>
      <c r="AB395" s="61">
        <v>2710707.9</v>
      </c>
      <c r="AC395" s="60">
        <v>553059.6799999999</v>
      </c>
    </row>
    <row r="396" spans="1:29" s="1" customFormat="1" ht="12.75" thickBot="1">
      <c r="A396" s="46" t="s">
        <v>351</v>
      </c>
      <c r="B396" s="91"/>
      <c r="C396" s="92"/>
      <c r="D396" s="91"/>
      <c r="E396" s="92"/>
      <c r="F396" s="91">
        <v>349991.24</v>
      </c>
      <c r="G396" s="92">
        <v>29416.76</v>
      </c>
      <c r="H396" s="91"/>
      <c r="I396" s="92"/>
      <c r="J396" s="91"/>
      <c r="K396" s="92"/>
      <c r="L396" s="91"/>
      <c r="M396" s="92"/>
      <c r="N396" s="61">
        <v>349991.24</v>
      </c>
      <c r="O396" s="60">
        <v>29416.76</v>
      </c>
      <c r="P396" s="91"/>
      <c r="Q396" s="92"/>
      <c r="R396" s="91"/>
      <c r="S396" s="92"/>
      <c r="T396" s="91">
        <v>0</v>
      </c>
      <c r="U396" s="92">
        <v>0</v>
      </c>
      <c r="V396" s="91"/>
      <c r="W396" s="92"/>
      <c r="X396" s="91"/>
      <c r="Y396" s="92"/>
      <c r="Z396" s="91"/>
      <c r="AA396" s="92"/>
      <c r="AB396" s="61">
        <v>349991.24</v>
      </c>
      <c r="AC396" s="60">
        <v>29416.76</v>
      </c>
    </row>
    <row r="397" spans="1:29" s="52" customFormat="1" ht="12.75" thickBot="1">
      <c r="A397" s="908" t="s">
        <v>489</v>
      </c>
      <c r="B397" s="909">
        <v>56901135.49999999</v>
      </c>
      <c r="C397" s="910">
        <v>11858063.16</v>
      </c>
      <c r="D397" s="909">
        <v>55327550.05</v>
      </c>
      <c r="E397" s="910">
        <v>11340012.76</v>
      </c>
      <c r="F397" s="909">
        <v>55877279.19</v>
      </c>
      <c r="G397" s="910">
        <v>10948138.2</v>
      </c>
      <c r="H397" s="909">
        <v>55944144.809999995</v>
      </c>
      <c r="I397" s="910">
        <v>10503595.89</v>
      </c>
      <c r="J397" s="909">
        <v>56364160.3</v>
      </c>
      <c r="K397" s="910">
        <v>10083202.940000001</v>
      </c>
      <c r="L397" s="909">
        <v>56787355.169999994</v>
      </c>
      <c r="M397" s="910">
        <v>9656888.559999999</v>
      </c>
      <c r="N397" s="909">
        <v>337201625.02</v>
      </c>
      <c r="O397" s="910">
        <v>64389901.510000005</v>
      </c>
      <c r="P397" s="909">
        <v>57213740.15</v>
      </c>
      <c r="Q397" s="910">
        <v>9228396.360000001</v>
      </c>
      <c r="R397" s="909">
        <v>57643346</v>
      </c>
      <c r="S397" s="910">
        <v>8800776.03</v>
      </c>
      <c r="T397" s="909">
        <v>58076203.48</v>
      </c>
      <c r="U397" s="910">
        <v>8363490.43</v>
      </c>
      <c r="V397" s="909">
        <v>58512343.38999999</v>
      </c>
      <c r="W397" s="910">
        <v>7926846.68</v>
      </c>
      <c r="X397" s="909">
        <v>58951766.5</v>
      </c>
      <c r="Y397" s="910">
        <v>7486835.5600000005</v>
      </c>
      <c r="Z397" s="909">
        <v>59394523.61</v>
      </c>
      <c r="AA397" s="910">
        <v>7042139.65</v>
      </c>
      <c r="AB397" s="909">
        <v>686993548.15</v>
      </c>
      <c r="AC397" s="910">
        <v>113238386.22</v>
      </c>
    </row>
    <row r="398" spans="1:29" s="52" customFormat="1" ht="12.75" thickBot="1">
      <c r="A398" s="42" t="s">
        <v>245</v>
      </c>
      <c r="B398" s="40">
        <v>57358221.019999996</v>
      </c>
      <c r="C398" s="39">
        <v>11915034.64</v>
      </c>
      <c r="D398" s="40">
        <v>55789643.519999996</v>
      </c>
      <c r="E398" s="39">
        <v>11390705.35</v>
      </c>
      <c r="F398" s="40">
        <v>56344444.76</v>
      </c>
      <c r="G398" s="39">
        <v>11003398.799999999</v>
      </c>
      <c r="H398" s="40">
        <v>56416447.44</v>
      </c>
      <c r="I398" s="39">
        <v>10556222.82</v>
      </c>
      <c r="J398" s="40">
        <v>56841665.809999995</v>
      </c>
      <c r="K398" s="39">
        <v>10136688.22</v>
      </c>
      <c r="L398" s="40">
        <v>57270130.20999999</v>
      </c>
      <c r="M398" s="39">
        <v>9707765.319999998</v>
      </c>
      <c r="N398" s="40">
        <v>340020552.76</v>
      </c>
      <c r="O398" s="39">
        <v>64709815.150000006</v>
      </c>
      <c r="P398" s="40">
        <v>57701852.22</v>
      </c>
      <c r="Q398" s="39">
        <v>9280039.31</v>
      </c>
      <c r="R398" s="40">
        <v>58136863.47</v>
      </c>
      <c r="S398" s="39">
        <v>8851471.86</v>
      </c>
      <c r="T398" s="40">
        <v>58575195.58</v>
      </c>
      <c r="U398" s="39">
        <v>8411617.16</v>
      </c>
      <c r="V398" s="40">
        <v>59016880.25999999</v>
      </c>
      <c r="W398" s="39">
        <v>7975594.66</v>
      </c>
      <c r="X398" s="40">
        <v>59461919.17</v>
      </c>
      <c r="Y398" s="39">
        <v>7533041.890000001</v>
      </c>
      <c r="Z398" s="40">
        <v>59910364.01</v>
      </c>
      <c r="AA398" s="39">
        <v>7088865.94</v>
      </c>
      <c r="AB398" s="40">
        <v>692823627.47</v>
      </c>
      <c r="AC398" s="39">
        <v>113850445.97</v>
      </c>
    </row>
    <row r="399" spans="1:29" s="304" customFormat="1" ht="6" customHeight="1" thickBot="1">
      <c r="A399" s="87"/>
      <c r="B399" s="303"/>
      <c r="C399" s="303"/>
      <c r="D399" s="303"/>
      <c r="E399" s="303"/>
      <c r="F399" s="303"/>
      <c r="G399" s="303"/>
      <c r="H399" s="303"/>
      <c r="I399" s="303"/>
      <c r="J399" s="303"/>
      <c r="K399" s="303"/>
      <c r="L399" s="303"/>
      <c r="M399" s="303"/>
      <c r="N399" s="303"/>
      <c r="O399" s="303"/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  <c r="AA399" s="303"/>
      <c r="AB399" s="303"/>
      <c r="AC399" s="303"/>
    </row>
    <row r="400" spans="1:29" ht="15.75" thickBot="1">
      <c r="A400" s="95" t="s">
        <v>217</v>
      </c>
      <c r="B400" s="40">
        <v>58943501.779999994</v>
      </c>
      <c r="C400" s="39">
        <v>12076602.9</v>
      </c>
      <c r="D400" s="40">
        <v>57394008.98</v>
      </c>
      <c r="E400" s="39">
        <v>11535933.32</v>
      </c>
      <c r="F400" s="40">
        <v>57968029.589999996</v>
      </c>
      <c r="G400" s="39">
        <v>11163355.169999998</v>
      </c>
      <c r="H400" s="40">
        <v>58059517.33</v>
      </c>
      <c r="I400" s="39">
        <v>10710176.43</v>
      </c>
      <c r="J400" s="40">
        <v>58504488.919999994</v>
      </c>
      <c r="K400" s="39">
        <v>10294861.690000001</v>
      </c>
      <c r="L400" s="40">
        <v>58952972.239999995</v>
      </c>
      <c r="M400" s="39">
        <v>9859912.829999998</v>
      </c>
      <c r="N400" s="40">
        <v>349822518.84</v>
      </c>
      <c r="O400" s="39">
        <v>65640842.34</v>
      </c>
      <c r="P400" s="40">
        <v>59404847.879999995</v>
      </c>
      <c r="Q400" s="39">
        <v>9436248.24</v>
      </c>
      <c r="R400" s="40">
        <v>59860278.42</v>
      </c>
      <c r="S400" s="39">
        <v>9006626.33</v>
      </c>
      <c r="T400" s="40">
        <v>60319298.03</v>
      </c>
      <c r="U400" s="39">
        <v>8560702.120000001</v>
      </c>
      <c r="V400" s="40">
        <v>60781935.849999994</v>
      </c>
      <c r="W400" s="39">
        <v>8128501.58</v>
      </c>
      <c r="X400" s="40">
        <v>61248195.99</v>
      </c>
      <c r="Y400" s="39">
        <v>7679859.0200000005</v>
      </c>
      <c r="Z400" s="40">
        <v>61718261.519999996</v>
      </c>
      <c r="AA400" s="39">
        <v>7239342.49</v>
      </c>
      <c r="AB400" s="40">
        <v>713155336.53</v>
      </c>
      <c r="AC400" s="39">
        <v>115692122.12</v>
      </c>
    </row>
    <row r="403" spans="1:30" ht="27" thickBot="1">
      <c r="A403" s="33"/>
      <c r="B403" s="33"/>
      <c r="C403" s="33"/>
      <c r="D403" s="33"/>
      <c r="E403" s="33"/>
      <c r="F403" s="33"/>
      <c r="G403" s="33"/>
      <c r="H403" s="34" t="s">
        <v>264</v>
      </c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4" t="s">
        <v>264</v>
      </c>
      <c r="W403" s="33"/>
      <c r="X403" s="33"/>
      <c r="Y403" s="33"/>
      <c r="Z403" s="33"/>
      <c r="AA403" s="33"/>
      <c r="AB403" s="1053"/>
      <c r="AC403" s="1053"/>
      <c r="AD403" s="28" t="s">
        <v>264</v>
      </c>
    </row>
    <row r="404" spans="1:29" s="52" customFormat="1" ht="12.75" thickBot="1">
      <c r="A404" s="55" t="s">
        <v>220</v>
      </c>
      <c r="B404" s="54"/>
      <c r="C404" s="54"/>
      <c r="D404" s="54"/>
      <c r="E404" s="54"/>
      <c r="F404" s="54"/>
      <c r="G404" s="54"/>
      <c r="H404" s="54" t="s">
        <v>268</v>
      </c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 t="s">
        <v>268</v>
      </c>
      <c r="W404" s="54"/>
      <c r="X404" s="54"/>
      <c r="Y404" s="54"/>
      <c r="Z404" s="54"/>
      <c r="AA404" s="54"/>
      <c r="AB404" s="54"/>
      <c r="AC404" s="62"/>
    </row>
    <row r="405" spans="1:29" ht="12.75">
      <c r="A405" s="85" t="s">
        <v>246</v>
      </c>
      <c r="B405" s="79">
        <v>1828851.7200000002</v>
      </c>
      <c r="C405" s="80">
        <v>149114.13999999998</v>
      </c>
      <c r="D405" s="79">
        <v>1850072.0300000003</v>
      </c>
      <c r="E405" s="80">
        <v>133408.03000000003</v>
      </c>
      <c r="F405" s="79">
        <v>1871560.07</v>
      </c>
      <c r="G405" s="80">
        <v>146238</v>
      </c>
      <c r="H405" s="79">
        <v>1893314.2099999997</v>
      </c>
      <c r="I405" s="80">
        <v>140053.25999999998</v>
      </c>
      <c r="J405" s="79">
        <v>1915336.1300000001</v>
      </c>
      <c r="K405" s="80">
        <v>143151.50999999998</v>
      </c>
      <c r="L405" s="79">
        <v>1937624.1100000003</v>
      </c>
      <c r="M405" s="80">
        <v>136960.93</v>
      </c>
      <c r="N405" s="79">
        <v>11296758.27</v>
      </c>
      <c r="O405" s="80">
        <v>848925.8700000001</v>
      </c>
      <c r="P405" s="79">
        <v>1960046.44</v>
      </c>
      <c r="Q405" s="80">
        <v>139834.37</v>
      </c>
      <c r="R405" s="79">
        <v>1982734.8</v>
      </c>
      <c r="S405" s="80">
        <v>138085.18000000002</v>
      </c>
      <c r="T405" s="79">
        <v>2005690.9700000002</v>
      </c>
      <c r="U405" s="80">
        <v>131880.77</v>
      </c>
      <c r="V405" s="79">
        <v>2028913.1900000002</v>
      </c>
      <c r="W405" s="80">
        <v>134408.48000000004</v>
      </c>
      <c r="X405" s="79">
        <v>2052403.2499999998</v>
      </c>
      <c r="Y405" s="80">
        <v>128204.84999999999</v>
      </c>
      <c r="Z405" s="79">
        <v>2076826.62</v>
      </c>
      <c r="AA405" s="80">
        <v>130526.91999999998</v>
      </c>
      <c r="AB405" s="79">
        <v>23403373.540000003</v>
      </c>
      <c r="AC405" s="80">
        <v>1651866.4400000002</v>
      </c>
    </row>
    <row r="406" spans="1:29" ht="12.75">
      <c r="A406" s="46" t="s">
        <v>1</v>
      </c>
      <c r="B406" s="77">
        <v>197328</v>
      </c>
      <c r="C406" s="78">
        <v>16088.97</v>
      </c>
      <c r="D406" s="77">
        <v>199617.78999999998</v>
      </c>
      <c r="E406" s="78">
        <v>14394.3</v>
      </c>
      <c r="F406" s="77">
        <v>201936.11000000002</v>
      </c>
      <c r="G406" s="78">
        <v>15778.68</v>
      </c>
      <c r="H406" s="77">
        <v>204283.51</v>
      </c>
      <c r="I406" s="78">
        <v>15111.35</v>
      </c>
      <c r="J406" s="77">
        <v>206659.42</v>
      </c>
      <c r="K406" s="78">
        <v>15445.69</v>
      </c>
      <c r="L406" s="77">
        <v>209064.43</v>
      </c>
      <c r="M406" s="78">
        <v>14777.73</v>
      </c>
      <c r="N406" s="83">
        <v>1218889.26</v>
      </c>
      <c r="O406" s="84">
        <v>91596.71999999999</v>
      </c>
      <c r="P406" s="77">
        <v>211483.54</v>
      </c>
      <c r="Q406" s="78">
        <v>15087.810000000001</v>
      </c>
      <c r="R406" s="77">
        <v>213931.75</v>
      </c>
      <c r="S406" s="78">
        <v>14899.08</v>
      </c>
      <c r="T406" s="77">
        <v>216408.46</v>
      </c>
      <c r="U406" s="78">
        <v>14229.560000000001</v>
      </c>
      <c r="V406" s="77">
        <v>218914.27000000002</v>
      </c>
      <c r="W406" s="78">
        <v>14502.25</v>
      </c>
      <c r="X406" s="77">
        <v>221448.58000000002</v>
      </c>
      <c r="Y406" s="78">
        <v>13832.970000000001</v>
      </c>
      <c r="Z406" s="77">
        <v>224084</v>
      </c>
      <c r="AA406" s="78">
        <v>14083.48</v>
      </c>
      <c r="AB406" s="83">
        <v>2525159.86</v>
      </c>
      <c r="AC406" s="84">
        <v>178231.87</v>
      </c>
    </row>
    <row r="407" spans="1:29" ht="12.75">
      <c r="A407" s="46" t="s">
        <v>36</v>
      </c>
      <c r="B407" s="77">
        <v>119428.36</v>
      </c>
      <c r="C407" s="78">
        <v>9737.49</v>
      </c>
      <c r="D407" s="77">
        <v>120814.12000000001</v>
      </c>
      <c r="E407" s="78">
        <v>8711.85</v>
      </c>
      <c r="F407" s="77">
        <v>122217.32</v>
      </c>
      <c r="G407" s="78">
        <v>9549.66</v>
      </c>
      <c r="H407" s="77">
        <v>123637.94</v>
      </c>
      <c r="I407" s="78">
        <v>9145.86</v>
      </c>
      <c r="J407" s="77">
        <v>125076</v>
      </c>
      <c r="K407" s="78">
        <v>9348.099999999999</v>
      </c>
      <c r="L407" s="77">
        <v>126531.48000000001</v>
      </c>
      <c r="M407" s="78">
        <v>8943.81</v>
      </c>
      <c r="N407" s="83">
        <v>737705.22</v>
      </c>
      <c r="O407" s="84">
        <v>55436.77</v>
      </c>
      <c r="P407" s="77">
        <v>127995.69</v>
      </c>
      <c r="Q407" s="78">
        <v>9131.460000000001</v>
      </c>
      <c r="R407" s="77">
        <v>129477.32</v>
      </c>
      <c r="S407" s="78">
        <v>9017.289999999999</v>
      </c>
      <c r="T407" s="77">
        <v>130976.38</v>
      </c>
      <c r="U407" s="78">
        <v>8612.1</v>
      </c>
      <c r="V407" s="77">
        <v>132492.88</v>
      </c>
      <c r="W407" s="78">
        <v>8777.18</v>
      </c>
      <c r="X407" s="77">
        <v>134026.81</v>
      </c>
      <c r="Y407" s="78">
        <v>8372.09</v>
      </c>
      <c r="Z407" s="77">
        <v>135621.74</v>
      </c>
      <c r="AA407" s="78">
        <v>8523.69</v>
      </c>
      <c r="AB407" s="83">
        <v>1528296.0399999998</v>
      </c>
      <c r="AC407" s="84">
        <v>107870.57999999999</v>
      </c>
    </row>
    <row r="408" spans="1:29" ht="12.75">
      <c r="A408" s="46" t="s">
        <v>37</v>
      </c>
      <c r="B408" s="77">
        <v>187888.55</v>
      </c>
      <c r="C408" s="78">
        <v>15319.41</v>
      </c>
      <c r="D408" s="77">
        <v>190068.54</v>
      </c>
      <c r="E408" s="78">
        <v>13705.779999999999</v>
      </c>
      <c r="F408" s="77">
        <v>192276.22</v>
      </c>
      <c r="G408" s="78">
        <v>15023.82</v>
      </c>
      <c r="H408" s="77">
        <v>194511.06</v>
      </c>
      <c r="I408" s="78">
        <v>14388.43</v>
      </c>
      <c r="J408" s="77">
        <v>196773.59</v>
      </c>
      <c r="K408" s="78">
        <v>14706.759999999998</v>
      </c>
      <c r="L408" s="77">
        <v>199063.27000000002</v>
      </c>
      <c r="M408" s="78">
        <v>14070.85</v>
      </c>
      <c r="N408" s="83">
        <v>1160581.23</v>
      </c>
      <c r="O408" s="84">
        <v>87215.05</v>
      </c>
      <c r="P408" s="77">
        <v>201366.94</v>
      </c>
      <c r="Q408" s="78">
        <v>14365.990000000002</v>
      </c>
      <c r="R408" s="77">
        <v>203697.75</v>
      </c>
      <c r="S408" s="78">
        <v>14186.29</v>
      </c>
      <c r="T408" s="77">
        <v>206056.27</v>
      </c>
      <c r="U408" s="78">
        <v>13548.94</v>
      </c>
      <c r="V408" s="77">
        <v>208441.92</v>
      </c>
      <c r="W408" s="78">
        <v>13808.58</v>
      </c>
      <c r="X408" s="77">
        <v>210855.28999999998</v>
      </c>
      <c r="Y408" s="78">
        <v>13171.26</v>
      </c>
      <c r="Z408" s="77">
        <v>213364.34</v>
      </c>
      <c r="AA408" s="78">
        <v>13409.85</v>
      </c>
      <c r="AB408" s="83">
        <v>2404363.7399999998</v>
      </c>
      <c r="AC408" s="84">
        <v>169705.96000000002</v>
      </c>
    </row>
    <row r="409" spans="1:29" ht="12.75">
      <c r="A409" s="46" t="s">
        <v>19</v>
      </c>
      <c r="B409" s="77">
        <v>402626.62</v>
      </c>
      <c r="C409" s="78">
        <v>32827.87</v>
      </c>
      <c r="D409" s="77">
        <v>407298.55</v>
      </c>
      <c r="E409" s="78">
        <v>29370.11</v>
      </c>
      <c r="F409" s="77">
        <v>412028.97</v>
      </c>
      <c r="G409" s="78">
        <v>32194.699999999997</v>
      </c>
      <c r="H409" s="77">
        <v>416818.44</v>
      </c>
      <c r="I409" s="78">
        <v>30833.129999999997</v>
      </c>
      <c r="J409" s="77">
        <v>421666.39</v>
      </c>
      <c r="K409" s="78">
        <v>31515.23</v>
      </c>
      <c r="L409" s="77">
        <v>426573.39</v>
      </c>
      <c r="M409" s="78">
        <v>30152.29</v>
      </c>
      <c r="N409" s="83">
        <v>2487012.36</v>
      </c>
      <c r="O409" s="84">
        <v>186893.33000000002</v>
      </c>
      <c r="P409" s="77">
        <v>431509.49</v>
      </c>
      <c r="Q409" s="78">
        <v>30784.94</v>
      </c>
      <c r="R409" s="77">
        <v>436504.64</v>
      </c>
      <c r="S409" s="78">
        <v>30399.829999999998</v>
      </c>
      <c r="T409" s="77">
        <v>441558.26</v>
      </c>
      <c r="U409" s="78">
        <v>29033.95</v>
      </c>
      <c r="V409" s="77">
        <v>446670.94</v>
      </c>
      <c r="W409" s="78">
        <v>29590.39</v>
      </c>
      <c r="X409" s="77">
        <v>451842.08999999997</v>
      </c>
      <c r="Y409" s="78">
        <v>28224.63</v>
      </c>
      <c r="Z409" s="77">
        <v>457219.22000000003</v>
      </c>
      <c r="AA409" s="78">
        <v>28735.88</v>
      </c>
      <c r="AB409" s="83">
        <v>5152317</v>
      </c>
      <c r="AC409" s="84">
        <v>363662.95</v>
      </c>
    </row>
    <row r="410" spans="1:29" ht="12.75">
      <c r="A410" s="46" t="s">
        <v>15</v>
      </c>
      <c r="B410" s="77">
        <v>39343.64</v>
      </c>
      <c r="C410" s="78">
        <v>3207.87</v>
      </c>
      <c r="D410" s="77">
        <v>39800.3</v>
      </c>
      <c r="E410" s="78">
        <v>2869.99</v>
      </c>
      <c r="F410" s="77">
        <v>40262.42</v>
      </c>
      <c r="G410" s="78">
        <v>3145.92</v>
      </c>
      <c r="H410" s="77">
        <v>40730.56</v>
      </c>
      <c r="I410" s="78">
        <v>3012.96</v>
      </c>
      <c r="J410" s="77">
        <v>41204.159999999996</v>
      </c>
      <c r="K410" s="78">
        <v>3079.58</v>
      </c>
      <c r="L410" s="77">
        <v>41683.79</v>
      </c>
      <c r="M410" s="78">
        <v>2946.43</v>
      </c>
      <c r="N410" s="83">
        <v>243024.87</v>
      </c>
      <c r="O410" s="84">
        <v>18262.749999999996</v>
      </c>
      <c r="P410" s="77">
        <v>42166</v>
      </c>
      <c r="Q410" s="78">
        <v>3008.28</v>
      </c>
      <c r="R410" s="77">
        <v>42654.25</v>
      </c>
      <c r="S410" s="78">
        <v>2970.61</v>
      </c>
      <c r="T410" s="77">
        <v>43147.939999999995</v>
      </c>
      <c r="U410" s="78">
        <v>2837.14</v>
      </c>
      <c r="V410" s="77">
        <v>43647.68</v>
      </c>
      <c r="W410" s="78">
        <v>2891.57</v>
      </c>
      <c r="X410" s="77">
        <v>44152.85</v>
      </c>
      <c r="Y410" s="78">
        <v>2758.04</v>
      </c>
      <c r="Z410" s="77">
        <v>44678.43</v>
      </c>
      <c r="AA410" s="78">
        <v>2807.98</v>
      </c>
      <c r="AB410" s="83">
        <v>503472.01999999996</v>
      </c>
      <c r="AC410" s="84">
        <v>35536.369999999995</v>
      </c>
    </row>
    <row r="411" spans="1:29" ht="12.75">
      <c r="A411" s="46" t="s">
        <v>14</v>
      </c>
      <c r="B411" s="77">
        <v>25538.69</v>
      </c>
      <c r="C411" s="78">
        <v>2082.31</v>
      </c>
      <c r="D411" s="77">
        <v>25834.89</v>
      </c>
      <c r="E411" s="78">
        <v>1862.9099999999999</v>
      </c>
      <c r="F411" s="77">
        <v>26135.09</v>
      </c>
      <c r="G411" s="78">
        <v>2042.17</v>
      </c>
      <c r="H411" s="77">
        <v>26438.73</v>
      </c>
      <c r="I411" s="78">
        <v>1955.6799999999998</v>
      </c>
      <c r="J411" s="77">
        <v>26746.39</v>
      </c>
      <c r="K411" s="78">
        <v>1998.95</v>
      </c>
      <c r="L411" s="77">
        <v>27057.49</v>
      </c>
      <c r="M411" s="78">
        <v>1912.6</v>
      </c>
      <c r="N411" s="83">
        <v>157751.28</v>
      </c>
      <c r="O411" s="84">
        <v>11854.62</v>
      </c>
      <c r="P411" s="77">
        <v>27370.739999999998</v>
      </c>
      <c r="Q411" s="78">
        <v>1952.65</v>
      </c>
      <c r="R411" s="77">
        <v>27687.420000000002</v>
      </c>
      <c r="S411" s="78">
        <v>1928.31</v>
      </c>
      <c r="T411" s="77">
        <v>28008.13</v>
      </c>
      <c r="U411" s="78">
        <v>1841.68</v>
      </c>
      <c r="V411" s="77">
        <v>28332.27</v>
      </c>
      <c r="W411" s="78">
        <v>1876.99</v>
      </c>
      <c r="X411" s="77">
        <v>28660.44</v>
      </c>
      <c r="Y411" s="78">
        <v>1790.3100000000002</v>
      </c>
      <c r="Z411" s="77">
        <v>29001.350000000002</v>
      </c>
      <c r="AA411" s="78">
        <v>1822.6599999999999</v>
      </c>
      <c r="AB411" s="83">
        <v>326811.63</v>
      </c>
      <c r="AC411" s="84">
        <v>23067.22</v>
      </c>
    </row>
    <row r="412" spans="1:29" ht="12.75">
      <c r="A412" s="46" t="s">
        <v>13</v>
      </c>
      <c r="B412" s="77">
        <v>94737.33</v>
      </c>
      <c r="C412" s="78">
        <v>7724.38</v>
      </c>
      <c r="D412" s="77">
        <v>95836.46</v>
      </c>
      <c r="E412" s="78">
        <v>6910.76</v>
      </c>
      <c r="F412" s="77">
        <v>96949.69</v>
      </c>
      <c r="G412" s="78">
        <v>7575.36</v>
      </c>
      <c r="H412" s="77">
        <v>98076.47</v>
      </c>
      <c r="I412" s="78">
        <v>7255</v>
      </c>
      <c r="J412" s="77">
        <v>99217.36</v>
      </c>
      <c r="K412" s="78">
        <v>7415.45</v>
      </c>
      <c r="L412" s="77">
        <v>100371.79</v>
      </c>
      <c r="M412" s="78">
        <v>7094.799999999999</v>
      </c>
      <c r="N412" s="83">
        <v>585189.1</v>
      </c>
      <c r="O412" s="84">
        <v>43975.75</v>
      </c>
      <c r="P412" s="77">
        <v>101533.42</v>
      </c>
      <c r="Q412" s="78">
        <v>7243.58</v>
      </c>
      <c r="R412" s="77">
        <v>102708.59</v>
      </c>
      <c r="S412" s="78">
        <v>7153.0199999999995</v>
      </c>
      <c r="T412" s="77">
        <v>103897.87999999999</v>
      </c>
      <c r="U412" s="78">
        <v>6831.58</v>
      </c>
      <c r="V412" s="77">
        <v>105100.7</v>
      </c>
      <c r="W412" s="78">
        <v>6962.52</v>
      </c>
      <c r="X412" s="77">
        <v>106317.65</v>
      </c>
      <c r="Y412" s="78">
        <v>6641.139999999999</v>
      </c>
      <c r="Z412" s="77">
        <v>107582.69</v>
      </c>
      <c r="AA412" s="78">
        <v>6761.57</v>
      </c>
      <c r="AB412" s="83">
        <v>1212330.0299999998</v>
      </c>
      <c r="AC412" s="84">
        <v>85569.16</v>
      </c>
    </row>
    <row r="413" spans="1:29" ht="12.75">
      <c r="A413" s="46" t="s">
        <v>208</v>
      </c>
      <c r="B413" s="77">
        <v>88378.87000000001</v>
      </c>
      <c r="C413" s="78">
        <v>7205.86</v>
      </c>
      <c r="D413" s="77">
        <v>89404.36</v>
      </c>
      <c r="E413" s="78">
        <v>6446.94</v>
      </c>
      <c r="F413" s="77">
        <v>90442.74</v>
      </c>
      <c r="G413" s="78">
        <v>7066.889999999999</v>
      </c>
      <c r="H413" s="77">
        <v>91494.03</v>
      </c>
      <c r="I413" s="78">
        <v>6768</v>
      </c>
      <c r="J413" s="77">
        <v>92558.21</v>
      </c>
      <c r="K413" s="78">
        <v>6917.76</v>
      </c>
      <c r="L413" s="77">
        <v>93635.29000000001</v>
      </c>
      <c r="M413" s="78">
        <v>6618.610000000001</v>
      </c>
      <c r="N413" s="93">
        <v>545913.5</v>
      </c>
      <c r="O413" s="84">
        <v>41024.06</v>
      </c>
      <c r="P413" s="77">
        <v>94718.83</v>
      </c>
      <c r="Q413" s="78">
        <v>6757.47</v>
      </c>
      <c r="R413" s="77">
        <v>95815.26000000001</v>
      </c>
      <c r="S413" s="78">
        <v>6672.87</v>
      </c>
      <c r="T413" s="77">
        <v>96924.59000000001</v>
      </c>
      <c r="U413" s="78">
        <v>6373.07</v>
      </c>
      <c r="V413" s="77">
        <v>98046.82</v>
      </c>
      <c r="W413" s="78">
        <v>6495.21</v>
      </c>
      <c r="X413" s="77">
        <v>99181.95000000001</v>
      </c>
      <c r="Y413" s="78">
        <v>6195.49</v>
      </c>
      <c r="Z413" s="77">
        <v>100362.23000000001</v>
      </c>
      <c r="AA413" s="78">
        <v>6307.650000000001</v>
      </c>
      <c r="AB413" s="83">
        <v>1130963.18</v>
      </c>
      <c r="AC413" s="84">
        <v>79825.82</v>
      </c>
    </row>
    <row r="414" spans="1:29" ht="12.75">
      <c r="A414" s="46" t="s">
        <v>229</v>
      </c>
      <c r="B414" s="77">
        <v>141341.92</v>
      </c>
      <c r="C414" s="78">
        <v>11524.22</v>
      </c>
      <c r="D414" s="77">
        <v>142981.96000000002</v>
      </c>
      <c r="E414" s="78">
        <v>10310.419999999998</v>
      </c>
      <c r="F414" s="77">
        <v>144642.62000000002</v>
      </c>
      <c r="G414" s="78">
        <v>11301.98</v>
      </c>
      <c r="H414" s="77">
        <v>146323.91</v>
      </c>
      <c r="I414" s="78">
        <v>10823.92</v>
      </c>
      <c r="J414" s="77">
        <v>148025.83000000002</v>
      </c>
      <c r="K414" s="78">
        <v>11063.47</v>
      </c>
      <c r="L414" s="77">
        <v>149748.38</v>
      </c>
      <c r="M414" s="78">
        <v>10584.93</v>
      </c>
      <c r="N414" s="83">
        <v>873064.62</v>
      </c>
      <c r="O414" s="94">
        <v>65608.94</v>
      </c>
      <c r="P414" s="77">
        <v>151481.24000000002</v>
      </c>
      <c r="Q414" s="78">
        <v>10806.990000000002</v>
      </c>
      <c r="R414" s="77">
        <v>153234.74000000002</v>
      </c>
      <c r="S414" s="78">
        <v>10671.81</v>
      </c>
      <c r="T414" s="77">
        <v>155008.86000000002</v>
      </c>
      <c r="U414" s="78">
        <v>10192.289999999999</v>
      </c>
      <c r="V414" s="77">
        <v>156803.61000000002</v>
      </c>
      <c r="W414" s="78">
        <v>10387.68</v>
      </c>
      <c r="X414" s="77">
        <v>158619</v>
      </c>
      <c r="Y414" s="78">
        <v>9908.199999999999</v>
      </c>
      <c r="Z414" s="77">
        <v>160506.58000000002</v>
      </c>
      <c r="AA414" s="78">
        <v>10087.73</v>
      </c>
      <c r="AB414" s="83">
        <v>1808718.6500000004</v>
      </c>
      <c r="AC414" s="84">
        <v>127663.63999999998</v>
      </c>
    </row>
    <row r="415" spans="1:29" ht="12.75">
      <c r="A415" s="46" t="s">
        <v>4</v>
      </c>
      <c r="B415" s="77">
        <v>105978.31999999999</v>
      </c>
      <c r="C415" s="78">
        <v>8640.84</v>
      </c>
      <c r="D415" s="77">
        <v>107207.88</v>
      </c>
      <c r="E415" s="78">
        <v>7730.700000000001</v>
      </c>
      <c r="F415" s="77">
        <v>108453.18</v>
      </c>
      <c r="G415" s="78">
        <v>8474.24</v>
      </c>
      <c r="H415" s="77">
        <v>109713.67</v>
      </c>
      <c r="I415" s="78">
        <v>8115.8099999999995</v>
      </c>
      <c r="J415" s="77">
        <v>110989.92</v>
      </c>
      <c r="K415" s="78">
        <v>8295.31</v>
      </c>
      <c r="L415" s="77">
        <v>112281.34</v>
      </c>
      <c r="M415" s="78">
        <v>7936.56</v>
      </c>
      <c r="N415" s="83">
        <v>654624.3099999999</v>
      </c>
      <c r="O415" s="94">
        <v>49193.45999999999</v>
      </c>
      <c r="P415" s="77">
        <v>113580.79</v>
      </c>
      <c r="Q415" s="78">
        <v>8103.1500000000015</v>
      </c>
      <c r="R415" s="77">
        <v>114895.41</v>
      </c>
      <c r="S415" s="78">
        <v>8001.74</v>
      </c>
      <c r="T415" s="77">
        <v>116225.8</v>
      </c>
      <c r="U415" s="78">
        <v>7642.19</v>
      </c>
      <c r="V415" s="77">
        <v>117571.36</v>
      </c>
      <c r="W415" s="78">
        <v>7788.740000000001</v>
      </c>
      <c r="X415" s="77">
        <v>118932.68</v>
      </c>
      <c r="Y415" s="78">
        <v>7429.2699999999995</v>
      </c>
      <c r="Z415" s="77">
        <v>120347.84</v>
      </c>
      <c r="AA415" s="78">
        <v>7563.74</v>
      </c>
      <c r="AB415" s="83">
        <v>1356178.1900000002</v>
      </c>
      <c r="AC415" s="84">
        <v>95722.29000000001</v>
      </c>
    </row>
    <row r="416" spans="1:29" ht="12.75">
      <c r="A416" s="46" t="s">
        <v>10</v>
      </c>
      <c r="B416" s="77">
        <v>32283.859999999997</v>
      </c>
      <c r="C416" s="78">
        <v>2632.21</v>
      </c>
      <c r="D416" s="77">
        <v>32658.319999999996</v>
      </c>
      <c r="E416" s="78">
        <v>2355.02</v>
      </c>
      <c r="F416" s="77">
        <v>33037.77</v>
      </c>
      <c r="G416" s="78">
        <v>2581.4900000000002</v>
      </c>
      <c r="H416" s="77">
        <v>33421.65</v>
      </c>
      <c r="I416" s="78">
        <v>2472.34</v>
      </c>
      <c r="J416" s="77">
        <v>33810.53</v>
      </c>
      <c r="K416" s="78">
        <v>2526.92</v>
      </c>
      <c r="L416" s="77">
        <v>34203.83</v>
      </c>
      <c r="M416" s="78">
        <v>2417.6800000000003</v>
      </c>
      <c r="N416" s="83">
        <v>199415.95999999996</v>
      </c>
      <c r="O416" s="94">
        <v>14985.66</v>
      </c>
      <c r="P416" s="77">
        <v>34599.78</v>
      </c>
      <c r="Q416" s="78">
        <v>2468.42</v>
      </c>
      <c r="R416" s="77">
        <v>35000.14</v>
      </c>
      <c r="S416" s="78">
        <v>2437.5699999999997</v>
      </c>
      <c r="T416" s="77">
        <v>35405.520000000004</v>
      </c>
      <c r="U416" s="78">
        <v>2327.99</v>
      </c>
      <c r="V416" s="77">
        <v>35815.299999999996</v>
      </c>
      <c r="W416" s="78">
        <v>2372.5800000000004</v>
      </c>
      <c r="X416" s="77">
        <v>36230.11</v>
      </c>
      <c r="Y416" s="78">
        <v>2263.1800000000003</v>
      </c>
      <c r="Z416" s="77">
        <v>36661.09</v>
      </c>
      <c r="AA416" s="78">
        <v>2304.1200000000003</v>
      </c>
      <c r="AB416" s="83">
        <v>413127.8999999999</v>
      </c>
      <c r="AC416" s="84">
        <v>29159.52</v>
      </c>
    </row>
    <row r="417" spans="1:29" ht="13.5" thickBot="1">
      <c r="A417" s="46" t="s">
        <v>11</v>
      </c>
      <c r="B417" s="77">
        <v>393977.56</v>
      </c>
      <c r="C417" s="78">
        <v>32122.71</v>
      </c>
      <c r="D417" s="77">
        <v>398548.86</v>
      </c>
      <c r="E417" s="78">
        <v>28739.25</v>
      </c>
      <c r="F417" s="77">
        <v>403177.94</v>
      </c>
      <c r="G417" s="78">
        <v>31503.09</v>
      </c>
      <c r="H417" s="77">
        <v>407864.24</v>
      </c>
      <c r="I417" s="78">
        <v>30170.78</v>
      </c>
      <c r="J417" s="77">
        <v>412608.33</v>
      </c>
      <c r="K417" s="78">
        <v>30838.29</v>
      </c>
      <c r="L417" s="77">
        <v>417409.63</v>
      </c>
      <c r="M417" s="78">
        <v>29504.64</v>
      </c>
      <c r="N417" s="83">
        <v>2433586.56</v>
      </c>
      <c r="O417" s="94">
        <v>182878.76</v>
      </c>
      <c r="P417" s="77">
        <v>422239.98</v>
      </c>
      <c r="Q417" s="78">
        <v>30123.63</v>
      </c>
      <c r="R417" s="77">
        <v>427127.52999999997</v>
      </c>
      <c r="S417" s="78">
        <v>29746.76</v>
      </c>
      <c r="T417" s="77">
        <v>432072.88</v>
      </c>
      <c r="U417" s="78">
        <v>28410.280000000002</v>
      </c>
      <c r="V417" s="77">
        <v>437075.44</v>
      </c>
      <c r="W417" s="78">
        <v>28954.79</v>
      </c>
      <c r="X417" s="77">
        <v>442135.8</v>
      </c>
      <c r="Y417" s="78">
        <v>27618.27</v>
      </c>
      <c r="Z417" s="77">
        <v>447397.11</v>
      </c>
      <c r="AA417" s="78">
        <v>28118.570000000003</v>
      </c>
      <c r="AB417" s="83">
        <v>5041635.3</v>
      </c>
      <c r="AC417" s="84">
        <v>355851.06000000006</v>
      </c>
    </row>
    <row r="418" spans="1:29" s="52" customFormat="1" ht="12.75" thickBot="1">
      <c r="A418" s="53" t="s">
        <v>244</v>
      </c>
      <c r="B418" s="81">
        <v>1828851.7200000002</v>
      </c>
      <c r="C418" s="82">
        <v>149114.13999999998</v>
      </c>
      <c r="D418" s="81">
        <v>1850072.0300000003</v>
      </c>
      <c r="E418" s="82">
        <v>133408.03000000003</v>
      </c>
      <c r="F418" s="81">
        <v>1871560.07</v>
      </c>
      <c r="G418" s="82">
        <v>146238</v>
      </c>
      <c r="H418" s="81">
        <v>1893314.2099999997</v>
      </c>
      <c r="I418" s="82">
        <v>140053.25999999998</v>
      </c>
      <c r="J418" s="81">
        <v>1915336.1300000001</v>
      </c>
      <c r="K418" s="82">
        <v>143151.50999999998</v>
      </c>
      <c r="L418" s="81">
        <v>1937624.1100000003</v>
      </c>
      <c r="M418" s="82">
        <v>136960.93</v>
      </c>
      <c r="N418" s="632">
        <v>11296758.27</v>
      </c>
      <c r="O418" s="633">
        <v>848925.8700000001</v>
      </c>
      <c r="P418" s="81">
        <v>1960046.44</v>
      </c>
      <c r="Q418" s="82">
        <v>139834.37</v>
      </c>
      <c r="R418" s="81">
        <v>1982734.8</v>
      </c>
      <c r="S418" s="82">
        <v>138085.18000000002</v>
      </c>
      <c r="T418" s="81">
        <v>2005690.9700000002</v>
      </c>
      <c r="U418" s="82">
        <v>131880.77</v>
      </c>
      <c r="V418" s="81">
        <v>2028913.1900000002</v>
      </c>
      <c r="W418" s="82">
        <v>134408.48000000004</v>
      </c>
      <c r="X418" s="81">
        <v>2052403.2499999998</v>
      </c>
      <c r="Y418" s="82">
        <v>128204.84999999999</v>
      </c>
      <c r="Z418" s="81">
        <v>2076826.62</v>
      </c>
      <c r="AA418" s="82">
        <v>130526.91999999998</v>
      </c>
      <c r="AB418" s="632">
        <v>23403373.540000003</v>
      </c>
      <c r="AC418" s="633">
        <v>1651866.4400000002</v>
      </c>
    </row>
    <row r="419" spans="1:29" ht="13.5" thickBot="1">
      <c r="A419" s="52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1"/>
      <c r="AC419" s="52"/>
    </row>
    <row r="420" spans="1:29" s="52" customFormat="1" ht="12.75" thickBot="1">
      <c r="A420" s="24" t="s">
        <v>218</v>
      </c>
      <c r="B420" s="49"/>
      <c r="C420" s="49"/>
      <c r="D420" s="49"/>
      <c r="E420" s="49"/>
      <c r="F420" s="49"/>
      <c r="G420" s="49"/>
      <c r="H420" s="88" t="s">
        <v>256</v>
      </c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88" t="s">
        <v>256</v>
      </c>
      <c r="W420" s="49"/>
      <c r="X420" s="49"/>
      <c r="Y420" s="49"/>
      <c r="Z420" s="49"/>
      <c r="AA420" s="49"/>
      <c r="AB420" s="49"/>
      <c r="AC420" s="48"/>
    </row>
    <row r="421" spans="1:29" ht="12.75">
      <c r="A421" s="45" t="s">
        <v>98</v>
      </c>
      <c r="B421" s="44">
        <v>528779.0700000015</v>
      </c>
      <c r="C421" s="43">
        <v>898.1999999999999</v>
      </c>
      <c r="D421" s="44">
        <v>0</v>
      </c>
      <c r="E421" s="43">
        <v>0</v>
      </c>
      <c r="F421" s="44">
        <v>0</v>
      </c>
      <c r="G421" s="43">
        <v>0</v>
      </c>
      <c r="H421" s="44">
        <v>0</v>
      </c>
      <c r="I421" s="43">
        <v>0</v>
      </c>
      <c r="J421" s="44">
        <v>0</v>
      </c>
      <c r="K421" s="43">
        <v>0</v>
      </c>
      <c r="L421" s="44">
        <v>0</v>
      </c>
      <c r="M421" s="43">
        <v>0</v>
      </c>
      <c r="N421" s="44">
        <v>528779.0700000015</v>
      </c>
      <c r="O421" s="43">
        <v>898.1999999999999</v>
      </c>
      <c r="P421" s="44">
        <v>0</v>
      </c>
      <c r="Q421" s="43">
        <v>0</v>
      </c>
      <c r="R421" s="44">
        <v>0</v>
      </c>
      <c r="S421" s="43">
        <v>0</v>
      </c>
      <c r="T421" s="44">
        <v>0</v>
      </c>
      <c r="U421" s="43">
        <v>0</v>
      </c>
      <c r="V421" s="44">
        <v>0</v>
      </c>
      <c r="W421" s="43">
        <v>0</v>
      </c>
      <c r="X421" s="44">
        <v>0</v>
      </c>
      <c r="Y421" s="43">
        <v>0</v>
      </c>
      <c r="Z421" s="44">
        <v>0</v>
      </c>
      <c r="AA421" s="43">
        <v>0</v>
      </c>
      <c r="AB421" s="44">
        <v>528779.0700000015</v>
      </c>
      <c r="AC421" s="43">
        <v>898.1999999999999</v>
      </c>
    </row>
    <row r="422" spans="1:29" ht="12.75">
      <c r="A422" s="46" t="s">
        <v>37</v>
      </c>
      <c r="B422" s="91"/>
      <c r="C422" s="92"/>
      <c r="D422" s="402"/>
      <c r="E422" s="403"/>
      <c r="F422" s="402"/>
      <c r="G422" s="403"/>
      <c r="H422" s="402"/>
      <c r="I422" s="403"/>
      <c r="J422" s="402"/>
      <c r="K422" s="403"/>
      <c r="L422" s="402"/>
      <c r="M422" s="403"/>
      <c r="N422" s="61">
        <v>0</v>
      </c>
      <c r="O422" s="60">
        <v>0</v>
      </c>
      <c r="P422" s="402"/>
      <c r="Q422" s="403"/>
      <c r="R422" s="402"/>
      <c r="S422" s="403"/>
      <c r="T422" s="402"/>
      <c r="U422" s="403"/>
      <c r="V422" s="402"/>
      <c r="W422" s="403"/>
      <c r="X422" s="402"/>
      <c r="Y422" s="403"/>
      <c r="Z422" s="402"/>
      <c r="AA422" s="403"/>
      <c r="AB422" s="61">
        <v>0</v>
      </c>
      <c r="AC422" s="60">
        <v>0</v>
      </c>
    </row>
    <row r="423" spans="1:29" ht="12.75">
      <c r="A423" s="46" t="s">
        <v>252</v>
      </c>
      <c r="B423" s="91">
        <v>497841.770000002</v>
      </c>
      <c r="C423" s="92">
        <v>845.65</v>
      </c>
      <c r="D423" s="91">
        <v>0</v>
      </c>
      <c r="E423" s="92">
        <v>0</v>
      </c>
      <c r="F423" s="402"/>
      <c r="G423" s="403"/>
      <c r="H423" s="402"/>
      <c r="I423" s="403"/>
      <c r="J423" s="402"/>
      <c r="K423" s="403"/>
      <c r="L423" s="402"/>
      <c r="M423" s="403"/>
      <c r="N423" s="61">
        <v>497841.770000002</v>
      </c>
      <c r="O423" s="60">
        <v>845.65</v>
      </c>
      <c r="P423" s="402"/>
      <c r="Q423" s="403"/>
      <c r="R423" s="402"/>
      <c r="S423" s="403"/>
      <c r="T423" s="402"/>
      <c r="U423" s="403"/>
      <c r="V423" s="402"/>
      <c r="W423" s="403"/>
      <c r="X423" s="402"/>
      <c r="Y423" s="403"/>
      <c r="Z423" s="402"/>
      <c r="AA423" s="403"/>
      <c r="AB423" s="61">
        <v>497841.770000002</v>
      </c>
      <c r="AC423" s="60">
        <v>845.65</v>
      </c>
    </row>
    <row r="424" spans="1:29" ht="12.75">
      <c r="A424" s="46" t="s">
        <v>11</v>
      </c>
      <c r="B424" s="91">
        <v>30937.299999999454</v>
      </c>
      <c r="C424" s="92">
        <v>52.55</v>
      </c>
      <c r="D424" s="91">
        <v>0</v>
      </c>
      <c r="E424" s="92">
        <v>0</v>
      </c>
      <c r="F424" s="402"/>
      <c r="G424" s="403"/>
      <c r="H424" s="402"/>
      <c r="I424" s="403"/>
      <c r="J424" s="402"/>
      <c r="K424" s="403"/>
      <c r="L424" s="402"/>
      <c r="M424" s="403"/>
      <c r="N424" s="61">
        <v>30937.299999999454</v>
      </c>
      <c r="O424" s="60">
        <v>52.55</v>
      </c>
      <c r="P424" s="402"/>
      <c r="Q424" s="403"/>
      <c r="R424" s="402"/>
      <c r="S424" s="403"/>
      <c r="T424" s="402"/>
      <c r="U424" s="403"/>
      <c r="V424" s="402"/>
      <c r="W424" s="403"/>
      <c r="X424" s="402"/>
      <c r="Y424" s="403"/>
      <c r="Z424" s="402"/>
      <c r="AA424" s="403"/>
      <c r="AB424" s="61">
        <v>30937.299999999454</v>
      </c>
      <c r="AC424" s="60">
        <v>52.55</v>
      </c>
    </row>
    <row r="425" spans="1:29" ht="12.75">
      <c r="A425" s="736" t="s">
        <v>254</v>
      </c>
      <c r="B425" s="44">
        <v>56309.17</v>
      </c>
      <c r="C425" s="43">
        <v>44786.9</v>
      </c>
      <c r="D425" s="44">
        <v>56309.17</v>
      </c>
      <c r="E425" s="43">
        <v>40193.51</v>
      </c>
      <c r="F425" s="44">
        <v>56309.17</v>
      </c>
      <c r="G425" s="43">
        <v>44213.01</v>
      </c>
      <c r="H425" s="44">
        <v>56309.17</v>
      </c>
      <c r="I425" s="43">
        <v>42509.09</v>
      </c>
      <c r="J425" s="44">
        <v>56309.17</v>
      </c>
      <c r="K425" s="43">
        <v>43639.12</v>
      </c>
      <c r="L425" s="44">
        <v>56309.17</v>
      </c>
      <c r="M425" s="43">
        <v>41953.72</v>
      </c>
      <c r="N425" s="44">
        <v>337855.01999999996</v>
      </c>
      <c r="O425" s="43">
        <v>257295.35</v>
      </c>
      <c r="P425" s="44">
        <v>56309.17</v>
      </c>
      <c r="Q425" s="43">
        <v>43065.23</v>
      </c>
      <c r="R425" s="44">
        <v>56309.17</v>
      </c>
      <c r="S425" s="43">
        <v>42778.28</v>
      </c>
      <c r="T425" s="44">
        <v>56309.17</v>
      </c>
      <c r="U425" s="43">
        <v>41120.65</v>
      </c>
      <c r="V425" s="44">
        <v>56309.17</v>
      </c>
      <c r="W425" s="43">
        <v>42204.39</v>
      </c>
      <c r="X425" s="44">
        <v>56309.17</v>
      </c>
      <c r="Y425" s="43">
        <v>40565.27</v>
      </c>
      <c r="Z425" s="44">
        <v>56309.17</v>
      </c>
      <c r="AA425" s="43">
        <v>41630.5</v>
      </c>
      <c r="AB425" s="44">
        <v>675710.04</v>
      </c>
      <c r="AC425" s="43">
        <v>508659.67000000004</v>
      </c>
    </row>
    <row r="426" spans="1:29" ht="12.75">
      <c r="A426" s="739" t="s">
        <v>37</v>
      </c>
      <c r="B426" s="601">
        <v>56309.17</v>
      </c>
      <c r="C426" s="602">
        <v>44786.9</v>
      </c>
      <c r="D426" s="601">
        <v>56309.17</v>
      </c>
      <c r="E426" s="602">
        <v>40193.51</v>
      </c>
      <c r="F426" s="601">
        <v>56309.17</v>
      </c>
      <c r="G426" s="602">
        <v>44213.01</v>
      </c>
      <c r="H426" s="601">
        <v>56309.17</v>
      </c>
      <c r="I426" s="602">
        <v>42509.09</v>
      </c>
      <c r="J426" s="601">
        <v>56309.17</v>
      </c>
      <c r="K426" s="602">
        <v>43639.12</v>
      </c>
      <c r="L426" s="601">
        <v>56309.17</v>
      </c>
      <c r="M426" s="602">
        <v>41953.72</v>
      </c>
      <c r="N426" s="603">
        <v>337855.01999999996</v>
      </c>
      <c r="O426" s="94">
        <v>257295.35</v>
      </c>
      <c r="P426" s="601">
        <v>56309.17</v>
      </c>
      <c r="Q426" s="602">
        <v>43065.23</v>
      </c>
      <c r="R426" s="601">
        <v>56309.17</v>
      </c>
      <c r="S426" s="602">
        <v>42778.28</v>
      </c>
      <c r="T426" s="601">
        <v>56309.17</v>
      </c>
      <c r="U426" s="602">
        <v>41120.65</v>
      </c>
      <c r="V426" s="601">
        <v>56309.17</v>
      </c>
      <c r="W426" s="602">
        <v>42204.39</v>
      </c>
      <c r="X426" s="601">
        <v>56309.17</v>
      </c>
      <c r="Y426" s="602">
        <v>40565.27</v>
      </c>
      <c r="Z426" s="601">
        <v>56309.17</v>
      </c>
      <c r="AA426" s="602">
        <v>41630.5</v>
      </c>
      <c r="AB426" s="603">
        <v>675710.04</v>
      </c>
      <c r="AC426" s="94">
        <v>508659.67000000004</v>
      </c>
    </row>
    <row r="427" spans="1:29" ht="12.75">
      <c r="A427" s="739" t="s">
        <v>8</v>
      </c>
      <c r="B427" s="601"/>
      <c r="C427" s="602"/>
      <c r="D427" s="601"/>
      <c r="E427" s="602"/>
      <c r="F427" s="601"/>
      <c r="G427" s="602"/>
      <c r="H427" s="601"/>
      <c r="I427" s="602"/>
      <c r="J427" s="601"/>
      <c r="K427" s="602"/>
      <c r="L427" s="601"/>
      <c r="M427" s="602"/>
      <c r="N427" s="603">
        <v>0</v>
      </c>
      <c r="O427" s="94">
        <v>0</v>
      </c>
      <c r="P427" s="601"/>
      <c r="Q427" s="602"/>
      <c r="R427" s="601"/>
      <c r="S427" s="602"/>
      <c r="T427" s="601"/>
      <c r="U427" s="602"/>
      <c r="V427" s="601"/>
      <c r="W427" s="602"/>
      <c r="X427" s="601"/>
      <c r="Y427" s="602"/>
      <c r="Z427" s="601"/>
      <c r="AA427" s="602"/>
      <c r="AB427" s="603">
        <v>0</v>
      </c>
      <c r="AC427" s="94">
        <v>0</v>
      </c>
    </row>
    <row r="428" spans="1:29" ht="12.75">
      <c r="A428" s="739" t="s">
        <v>11</v>
      </c>
      <c r="B428" s="601"/>
      <c r="C428" s="602"/>
      <c r="D428" s="601"/>
      <c r="E428" s="602"/>
      <c r="F428" s="601"/>
      <c r="G428" s="602"/>
      <c r="H428" s="601"/>
      <c r="I428" s="602"/>
      <c r="J428" s="601"/>
      <c r="K428" s="602"/>
      <c r="L428" s="601"/>
      <c r="M428" s="602"/>
      <c r="N428" s="603">
        <v>0</v>
      </c>
      <c r="O428" s="94">
        <v>0</v>
      </c>
      <c r="P428" s="601"/>
      <c r="Q428" s="602"/>
      <c r="R428" s="601"/>
      <c r="S428" s="602"/>
      <c r="T428" s="601"/>
      <c r="U428" s="602"/>
      <c r="V428" s="601"/>
      <c r="W428" s="602"/>
      <c r="X428" s="601"/>
      <c r="Y428" s="602"/>
      <c r="Z428" s="601"/>
      <c r="AA428" s="602"/>
      <c r="AB428" s="603">
        <v>0</v>
      </c>
      <c r="AC428" s="94">
        <v>0</v>
      </c>
    </row>
    <row r="429" spans="1:29" ht="12.75">
      <c r="A429" s="661" t="s">
        <v>487</v>
      </c>
      <c r="B429" s="44">
        <v>9836</v>
      </c>
      <c r="C429" s="43">
        <v>0</v>
      </c>
      <c r="D429" s="44">
        <v>9836</v>
      </c>
      <c r="E429" s="43">
        <v>0</v>
      </c>
      <c r="F429" s="44">
        <v>9836</v>
      </c>
      <c r="G429" s="43">
        <v>0</v>
      </c>
      <c r="H429" s="44">
        <v>9836</v>
      </c>
      <c r="I429" s="43">
        <v>0</v>
      </c>
      <c r="J429" s="44">
        <v>9836</v>
      </c>
      <c r="K429" s="43">
        <v>0</v>
      </c>
      <c r="L429" s="44">
        <v>9836</v>
      </c>
      <c r="M429" s="43">
        <v>0</v>
      </c>
      <c r="N429" s="44">
        <v>59016</v>
      </c>
      <c r="O429" s="43">
        <v>0</v>
      </c>
      <c r="P429" s="44">
        <v>9836</v>
      </c>
      <c r="Q429" s="43">
        <v>0</v>
      </c>
      <c r="R429" s="44">
        <v>9836</v>
      </c>
      <c r="S429" s="43">
        <v>0</v>
      </c>
      <c r="T429" s="44">
        <v>9836</v>
      </c>
      <c r="U429" s="43">
        <v>0</v>
      </c>
      <c r="V429" s="44">
        <v>9836</v>
      </c>
      <c r="W429" s="43">
        <v>0</v>
      </c>
      <c r="X429" s="44">
        <v>9836</v>
      </c>
      <c r="Y429" s="43">
        <v>0</v>
      </c>
      <c r="Z429" s="44">
        <v>9836</v>
      </c>
      <c r="AA429" s="43">
        <v>0</v>
      </c>
      <c r="AB429" s="44">
        <v>118032</v>
      </c>
      <c r="AC429" s="43">
        <v>0</v>
      </c>
    </row>
    <row r="430" spans="1:29" s="1" customFormat="1" ht="12.75" thickBot="1">
      <c r="A430" s="436" t="s">
        <v>342</v>
      </c>
      <c r="B430" s="900">
        <v>9836</v>
      </c>
      <c r="C430" s="901"/>
      <c r="D430" s="900">
        <v>9836</v>
      </c>
      <c r="E430" s="901"/>
      <c r="F430" s="900">
        <v>9836</v>
      </c>
      <c r="G430" s="901"/>
      <c r="H430" s="900">
        <v>9836</v>
      </c>
      <c r="I430" s="901"/>
      <c r="J430" s="900">
        <v>9836</v>
      </c>
      <c r="K430" s="901"/>
      <c r="L430" s="900">
        <v>9836</v>
      </c>
      <c r="M430" s="901"/>
      <c r="N430" s="902">
        <v>59016</v>
      </c>
      <c r="O430" s="903">
        <v>0</v>
      </c>
      <c r="P430" s="900">
        <v>9836</v>
      </c>
      <c r="Q430" s="901"/>
      <c r="R430" s="900">
        <v>9836</v>
      </c>
      <c r="S430" s="901"/>
      <c r="T430" s="900">
        <v>9836</v>
      </c>
      <c r="U430" s="901"/>
      <c r="V430" s="900">
        <v>9836</v>
      </c>
      <c r="W430" s="901"/>
      <c r="X430" s="900">
        <v>9836</v>
      </c>
      <c r="Y430" s="901"/>
      <c r="Z430" s="900">
        <v>9836</v>
      </c>
      <c r="AA430" s="901"/>
      <c r="AB430" s="902">
        <v>118032</v>
      </c>
      <c r="AC430" s="903">
        <v>0</v>
      </c>
    </row>
    <row r="431" spans="1:29" s="1" customFormat="1" ht="12.75" thickBot="1">
      <c r="A431" s="931" t="s">
        <v>488</v>
      </c>
      <c r="B431" s="929">
        <v>594924.2400000015</v>
      </c>
      <c r="C431" s="910">
        <v>45685.1</v>
      </c>
      <c r="D431" s="909">
        <v>66145.17</v>
      </c>
      <c r="E431" s="910">
        <v>40193.51</v>
      </c>
      <c r="F431" s="909">
        <v>66145.17</v>
      </c>
      <c r="G431" s="910">
        <v>44213.01</v>
      </c>
      <c r="H431" s="909">
        <v>66145.17</v>
      </c>
      <c r="I431" s="910">
        <v>42509.09</v>
      </c>
      <c r="J431" s="909">
        <v>66145.17</v>
      </c>
      <c r="K431" s="910">
        <v>43639.12</v>
      </c>
      <c r="L431" s="909">
        <v>66145.17</v>
      </c>
      <c r="M431" s="910">
        <v>41953.72</v>
      </c>
      <c r="N431" s="909">
        <v>925650.0900000015</v>
      </c>
      <c r="O431" s="910">
        <v>258193.55000000002</v>
      </c>
      <c r="P431" s="909">
        <v>66145.17</v>
      </c>
      <c r="Q431" s="910">
        <v>43065.23</v>
      </c>
      <c r="R431" s="909">
        <v>66145.17</v>
      </c>
      <c r="S431" s="910">
        <v>42778.28</v>
      </c>
      <c r="T431" s="909">
        <v>66145.17</v>
      </c>
      <c r="U431" s="910">
        <v>41120.65</v>
      </c>
      <c r="V431" s="909">
        <v>66145.17</v>
      </c>
      <c r="W431" s="910">
        <v>42204.39</v>
      </c>
      <c r="X431" s="909">
        <v>66145.17</v>
      </c>
      <c r="Y431" s="910">
        <v>40565.27</v>
      </c>
      <c r="Z431" s="909">
        <v>66145.17</v>
      </c>
      <c r="AA431" s="910">
        <v>41630.5</v>
      </c>
      <c r="AB431" s="909">
        <v>1322521.1100000015</v>
      </c>
      <c r="AC431" s="910">
        <v>509557.87000000005</v>
      </c>
    </row>
    <row r="432" spans="1:29" s="1" customFormat="1" ht="12.75" thickBot="1">
      <c r="A432" s="908" t="s">
        <v>494</v>
      </c>
      <c r="B432" s="909">
        <v>2423775.960000002</v>
      </c>
      <c r="C432" s="910">
        <v>194799.24</v>
      </c>
      <c r="D432" s="909">
        <v>1916217.2000000002</v>
      </c>
      <c r="E432" s="910">
        <v>173601.54000000004</v>
      </c>
      <c r="F432" s="909">
        <v>1937705.24</v>
      </c>
      <c r="G432" s="910">
        <v>190451.01</v>
      </c>
      <c r="H432" s="909">
        <v>1959459.3799999997</v>
      </c>
      <c r="I432" s="910">
        <v>182562.34999999998</v>
      </c>
      <c r="J432" s="909">
        <v>1981481.3</v>
      </c>
      <c r="K432" s="910">
        <v>186790.62999999998</v>
      </c>
      <c r="L432" s="909">
        <v>2003769.2800000003</v>
      </c>
      <c r="M432" s="910">
        <v>178914.65</v>
      </c>
      <c r="N432" s="909">
        <v>12222408.360000001</v>
      </c>
      <c r="O432" s="910">
        <v>1107119.4200000002</v>
      </c>
      <c r="P432" s="909">
        <v>2026191.6099999999</v>
      </c>
      <c r="Q432" s="910">
        <v>182899.6</v>
      </c>
      <c r="R432" s="909">
        <v>2048879.97</v>
      </c>
      <c r="S432" s="910">
        <v>180863.46000000002</v>
      </c>
      <c r="T432" s="909">
        <v>2071836.1400000001</v>
      </c>
      <c r="U432" s="910">
        <v>173001.41999999998</v>
      </c>
      <c r="V432" s="909">
        <v>2095058.36</v>
      </c>
      <c r="W432" s="910">
        <v>176612.87000000005</v>
      </c>
      <c r="X432" s="909">
        <v>2118548.42</v>
      </c>
      <c r="Y432" s="910">
        <v>168770.12</v>
      </c>
      <c r="Z432" s="909">
        <v>2142971.79</v>
      </c>
      <c r="AA432" s="910">
        <v>172157.41999999998</v>
      </c>
      <c r="AB432" s="909">
        <v>24725894.650000006</v>
      </c>
      <c r="AC432" s="910">
        <v>2161424.31</v>
      </c>
    </row>
    <row r="433" spans="1:30" s="1" customFormat="1" ht="13.5" thickBo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s="1" customFormat="1" ht="12.75">
      <c r="A434" s="933" t="s">
        <v>253</v>
      </c>
      <c r="B434" s="934">
        <v>161804.98</v>
      </c>
      <c r="C434" s="935">
        <v>19507.670000000002</v>
      </c>
      <c r="D434" s="934">
        <v>161804.98</v>
      </c>
      <c r="E434" s="935">
        <v>15921.829999999998</v>
      </c>
      <c r="F434" s="934">
        <v>161804.98</v>
      </c>
      <c r="G434" s="935">
        <v>14193.6</v>
      </c>
      <c r="H434" s="934">
        <v>161804.98</v>
      </c>
      <c r="I434" s="935">
        <v>14408.83</v>
      </c>
      <c r="J434" s="934">
        <v>161804.98</v>
      </c>
      <c r="K434" s="935">
        <v>13103.31</v>
      </c>
      <c r="L434" s="934">
        <v>161804.98</v>
      </c>
      <c r="M434" s="935">
        <v>11797.789999999999</v>
      </c>
      <c r="N434" s="934">
        <v>970829.88</v>
      </c>
      <c r="O434" s="935">
        <v>88933.03</v>
      </c>
      <c r="P434" s="934">
        <v>161804.98</v>
      </c>
      <c r="Q434" s="935">
        <v>9815.34</v>
      </c>
      <c r="R434" s="934">
        <v>161804.98</v>
      </c>
      <c r="S434" s="935">
        <v>9483.09</v>
      </c>
      <c r="T434" s="934">
        <v>161804.98</v>
      </c>
      <c r="U434" s="935">
        <v>7626.99</v>
      </c>
      <c r="V434" s="934">
        <v>161804.98</v>
      </c>
      <c r="W434" s="935">
        <v>6787.82</v>
      </c>
      <c r="X434" s="934">
        <v>161804.98</v>
      </c>
      <c r="Y434" s="935">
        <v>4930.16</v>
      </c>
      <c r="Z434" s="934">
        <v>99488.32</v>
      </c>
      <c r="AA434" s="935">
        <v>3836.76</v>
      </c>
      <c r="AB434" s="934">
        <v>1879343.1000000003</v>
      </c>
      <c r="AC434" s="935">
        <v>131413.19</v>
      </c>
      <c r="AD434"/>
    </row>
    <row r="435" spans="1:30" s="1" customFormat="1" ht="12.75">
      <c r="A435" s="738" t="s">
        <v>481</v>
      </c>
      <c r="B435" s="936">
        <v>0</v>
      </c>
      <c r="C435" s="937">
        <v>0</v>
      </c>
      <c r="D435" s="936">
        <v>0</v>
      </c>
      <c r="E435" s="937">
        <v>0</v>
      </c>
      <c r="F435" s="936">
        <v>0</v>
      </c>
      <c r="G435" s="937">
        <v>0</v>
      </c>
      <c r="H435" s="936">
        <v>0</v>
      </c>
      <c r="I435" s="937">
        <v>0</v>
      </c>
      <c r="J435" s="936">
        <v>0</v>
      </c>
      <c r="K435" s="937">
        <v>0</v>
      </c>
      <c r="L435" s="936">
        <v>0</v>
      </c>
      <c r="M435" s="937">
        <v>0</v>
      </c>
      <c r="N435" s="936">
        <v>0</v>
      </c>
      <c r="O435" s="937">
        <v>0</v>
      </c>
      <c r="P435" s="936">
        <v>0</v>
      </c>
      <c r="Q435" s="937">
        <v>0</v>
      </c>
      <c r="R435" s="936">
        <v>0</v>
      </c>
      <c r="S435" s="937">
        <v>0</v>
      </c>
      <c r="T435" s="936">
        <v>0</v>
      </c>
      <c r="U435" s="937">
        <v>0</v>
      </c>
      <c r="V435" s="936">
        <v>0</v>
      </c>
      <c r="W435" s="937">
        <v>0</v>
      </c>
      <c r="X435" s="936">
        <v>0</v>
      </c>
      <c r="Y435" s="937">
        <v>0</v>
      </c>
      <c r="Z435" s="936">
        <v>0</v>
      </c>
      <c r="AA435" s="937">
        <v>0</v>
      </c>
      <c r="AB435" s="936">
        <v>0</v>
      </c>
      <c r="AC435" s="937">
        <v>0</v>
      </c>
      <c r="AD435"/>
    </row>
    <row r="436" spans="1:29" s="1" customFormat="1" ht="12">
      <c r="A436" s="932"/>
      <c r="B436" s="77"/>
      <c r="C436" s="78"/>
      <c r="D436" s="77"/>
      <c r="E436" s="78"/>
      <c r="F436" s="77" t="s">
        <v>514</v>
      </c>
      <c r="G436" s="78" t="s">
        <v>514</v>
      </c>
      <c r="H436" s="77" t="s">
        <v>514</v>
      </c>
      <c r="I436" s="78" t="s">
        <v>514</v>
      </c>
      <c r="J436" s="77" t="s">
        <v>514</v>
      </c>
      <c r="K436" s="78" t="s">
        <v>514</v>
      </c>
      <c r="L436" s="77" t="s">
        <v>514</v>
      </c>
      <c r="M436" s="78" t="s">
        <v>514</v>
      </c>
      <c r="N436" s="83">
        <v>0</v>
      </c>
      <c r="O436" s="84">
        <v>0</v>
      </c>
      <c r="P436" s="77" t="s">
        <v>514</v>
      </c>
      <c r="Q436" s="78" t="s">
        <v>514</v>
      </c>
      <c r="R436" s="77" t="s">
        <v>514</v>
      </c>
      <c r="S436" s="78" t="s">
        <v>514</v>
      </c>
      <c r="T436" s="77" t="s">
        <v>514</v>
      </c>
      <c r="U436" s="78" t="s">
        <v>514</v>
      </c>
      <c r="V436" s="77" t="s">
        <v>514</v>
      </c>
      <c r="W436" s="78" t="s">
        <v>514</v>
      </c>
      <c r="X436" s="77" t="s">
        <v>514</v>
      </c>
      <c r="Y436" s="78" t="s">
        <v>514</v>
      </c>
      <c r="Z436" s="77" t="s">
        <v>514</v>
      </c>
      <c r="AA436" s="78" t="s">
        <v>514</v>
      </c>
      <c r="AB436" s="83">
        <v>0</v>
      </c>
      <c r="AC436" s="84">
        <v>0</v>
      </c>
    </row>
    <row r="437" spans="1:29" s="1" customFormat="1" ht="12">
      <c r="A437" s="738" t="s">
        <v>493</v>
      </c>
      <c r="B437" s="936">
        <v>161804.98</v>
      </c>
      <c r="C437" s="937">
        <v>19507.670000000002</v>
      </c>
      <c r="D437" s="936">
        <v>161804.98</v>
      </c>
      <c r="E437" s="937">
        <v>15921.829999999998</v>
      </c>
      <c r="F437" s="936">
        <v>161804.98</v>
      </c>
      <c r="G437" s="937">
        <v>14193.6</v>
      </c>
      <c r="H437" s="936">
        <v>161804.98</v>
      </c>
      <c r="I437" s="937">
        <v>14408.83</v>
      </c>
      <c r="J437" s="936">
        <v>161804.98</v>
      </c>
      <c r="K437" s="937">
        <v>13103.31</v>
      </c>
      <c r="L437" s="936">
        <v>161804.98</v>
      </c>
      <c r="M437" s="937">
        <v>11797.789999999999</v>
      </c>
      <c r="N437" s="936">
        <v>970829.88</v>
      </c>
      <c r="O437" s="937">
        <v>88933.03</v>
      </c>
      <c r="P437" s="936">
        <v>161804.98</v>
      </c>
      <c r="Q437" s="937">
        <v>9815.34</v>
      </c>
      <c r="R437" s="936">
        <v>161804.98</v>
      </c>
      <c r="S437" s="937">
        <v>9483.09</v>
      </c>
      <c r="T437" s="936">
        <v>161804.98</v>
      </c>
      <c r="U437" s="937">
        <v>7626.99</v>
      </c>
      <c r="V437" s="936">
        <v>161804.98</v>
      </c>
      <c r="W437" s="937">
        <v>6787.82</v>
      </c>
      <c r="X437" s="936">
        <v>161804.98</v>
      </c>
      <c r="Y437" s="937">
        <v>4930.16</v>
      </c>
      <c r="Z437" s="936">
        <v>99488.32</v>
      </c>
      <c r="AA437" s="937">
        <v>3836.76</v>
      </c>
      <c r="AB437" s="936">
        <v>1879343.1000000003</v>
      </c>
      <c r="AC437" s="937">
        <v>131413.19</v>
      </c>
    </row>
    <row r="438" spans="1:29" s="1" customFormat="1" ht="12">
      <c r="A438" s="945" t="s">
        <v>1</v>
      </c>
      <c r="B438" s="77"/>
      <c r="C438" s="78"/>
      <c r="D438" s="77"/>
      <c r="E438" s="78"/>
      <c r="F438" s="77"/>
      <c r="G438" s="78"/>
      <c r="H438" s="77"/>
      <c r="I438" s="78"/>
      <c r="J438" s="77"/>
      <c r="K438" s="78"/>
      <c r="L438" s="77"/>
      <c r="M438" s="78"/>
      <c r="N438" s="83">
        <v>0</v>
      </c>
      <c r="O438" s="84">
        <v>0</v>
      </c>
      <c r="P438" s="77"/>
      <c r="Q438" s="78"/>
      <c r="R438" s="77"/>
      <c r="S438" s="78"/>
      <c r="T438" s="77"/>
      <c r="U438" s="78"/>
      <c r="V438" s="77"/>
      <c r="W438" s="78"/>
      <c r="X438" s="77"/>
      <c r="Y438" s="78"/>
      <c r="Z438" s="77"/>
      <c r="AA438" s="78"/>
      <c r="AB438" s="83">
        <v>0</v>
      </c>
      <c r="AC438" s="84">
        <v>0</v>
      </c>
    </row>
    <row r="439" spans="1:29" s="1" customFormat="1" ht="12">
      <c r="A439" s="862" t="s">
        <v>15</v>
      </c>
      <c r="B439" s="601"/>
      <c r="C439" s="602"/>
      <c r="D439" s="601"/>
      <c r="E439" s="602"/>
      <c r="F439" s="601"/>
      <c r="G439" s="602"/>
      <c r="H439" s="601"/>
      <c r="I439" s="602"/>
      <c r="J439" s="601"/>
      <c r="K439" s="602"/>
      <c r="L439" s="601"/>
      <c r="M439" s="602"/>
      <c r="N439" s="603">
        <v>0</v>
      </c>
      <c r="O439" s="94">
        <v>0</v>
      </c>
      <c r="P439" s="601"/>
      <c r="Q439" s="602"/>
      <c r="R439" s="601"/>
      <c r="S439" s="602"/>
      <c r="T439" s="601"/>
      <c r="U439" s="602"/>
      <c r="V439" s="601"/>
      <c r="W439" s="602"/>
      <c r="X439" s="601"/>
      <c r="Y439" s="602"/>
      <c r="Z439" s="601"/>
      <c r="AA439" s="602"/>
      <c r="AB439" s="603">
        <v>0</v>
      </c>
      <c r="AC439" s="94">
        <v>0</v>
      </c>
    </row>
    <row r="440" spans="1:29" s="1" customFormat="1" ht="12">
      <c r="A440" s="862" t="s">
        <v>13</v>
      </c>
      <c r="B440" s="601">
        <v>96454.99</v>
      </c>
      <c r="C440" s="602">
        <v>13255.29</v>
      </c>
      <c r="D440" s="601">
        <v>96454.99</v>
      </c>
      <c r="E440" s="602">
        <v>10920.56</v>
      </c>
      <c r="F440" s="601">
        <v>96454.99</v>
      </c>
      <c r="G440" s="602">
        <v>9841.05</v>
      </c>
      <c r="H440" s="601">
        <v>96454.99</v>
      </c>
      <c r="I440" s="602">
        <v>10117.2</v>
      </c>
      <c r="J440" s="601">
        <v>96454.99</v>
      </c>
      <c r="K440" s="602">
        <v>9338.96</v>
      </c>
      <c r="L440" s="601">
        <v>96454.99</v>
      </c>
      <c r="M440" s="602">
        <v>8560.71</v>
      </c>
      <c r="N440" s="603">
        <v>578729.9400000001</v>
      </c>
      <c r="O440" s="94">
        <v>62033.76999999999</v>
      </c>
      <c r="P440" s="601">
        <v>96454.99</v>
      </c>
      <c r="Q440" s="602">
        <v>7280.37</v>
      </c>
      <c r="R440" s="601">
        <v>96454.99</v>
      </c>
      <c r="S440" s="602">
        <v>7230.16</v>
      </c>
      <c r="T440" s="601">
        <v>96454.99</v>
      </c>
      <c r="U440" s="602">
        <v>6025.13</v>
      </c>
      <c r="V440" s="601">
        <v>96454.99</v>
      </c>
      <c r="W440" s="602">
        <v>5623.46</v>
      </c>
      <c r="X440" s="601">
        <v>96454.99</v>
      </c>
      <c r="Y440" s="602">
        <v>4368.22</v>
      </c>
      <c r="Z440" s="601">
        <v>96454.99</v>
      </c>
      <c r="AA440" s="602">
        <v>3765.71</v>
      </c>
      <c r="AB440" s="603">
        <v>1157459.8800000001</v>
      </c>
      <c r="AC440" s="94">
        <v>96326.82</v>
      </c>
    </row>
    <row r="441" spans="1:29" s="1" customFormat="1" ht="12">
      <c r="A441" s="924" t="s">
        <v>3</v>
      </c>
      <c r="B441" s="601">
        <v>62316.66</v>
      </c>
      <c r="C441" s="602">
        <v>5887.64</v>
      </c>
      <c r="D441" s="601">
        <v>62316.66</v>
      </c>
      <c r="E441" s="602">
        <v>4703.63</v>
      </c>
      <c r="F441" s="601">
        <v>62316.66</v>
      </c>
      <c r="G441" s="602">
        <v>4087.2900000000004</v>
      </c>
      <c r="H441" s="601">
        <v>62316.66</v>
      </c>
      <c r="I441" s="602">
        <v>4022.41</v>
      </c>
      <c r="J441" s="601">
        <v>62316.66</v>
      </c>
      <c r="K441" s="602">
        <v>3519.61</v>
      </c>
      <c r="L441" s="601">
        <v>62316.66</v>
      </c>
      <c r="M441" s="602">
        <v>3016.81</v>
      </c>
      <c r="N441" s="603">
        <v>373899.9600000001</v>
      </c>
      <c r="O441" s="94">
        <v>25237.390000000003</v>
      </c>
      <c r="P441" s="601">
        <v>62316.66</v>
      </c>
      <c r="Q441" s="602">
        <v>2351.81</v>
      </c>
      <c r="R441" s="601">
        <v>62316.66</v>
      </c>
      <c r="S441" s="602">
        <v>2076.08</v>
      </c>
      <c r="T441" s="601">
        <v>62316.66</v>
      </c>
      <c r="U441" s="602">
        <v>1459.75</v>
      </c>
      <c r="V441" s="601">
        <v>62316.66</v>
      </c>
      <c r="W441" s="602">
        <v>1038.04</v>
      </c>
      <c r="X441" s="601">
        <v>62316.66</v>
      </c>
      <c r="Y441" s="602">
        <v>470.36</v>
      </c>
      <c r="Z441" s="601">
        <v>0</v>
      </c>
      <c r="AA441" s="602">
        <v>0</v>
      </c>
      <c r="AB441" s="603">
        <v>685483.2600000002</v>
      </c>
      <c r="AC441" s="94">
        <v>32633.430000000008</v>
      </c>
    </row>
    <row r="442" spans="1:29" s="1" customFormat="1" ht="12">
      <c r="A442" s="924" t="s">
        <v>3</v>
      </c>
      <c r="B442" s="601">
        <v>3033.33</v>
      </c>
      <c r="C442" s="602">
        <v>364.74</v>
      </c>
      <c r="D442" s="601">
        <v>3033.33</v>
      </c>
      <c r="E442" s="602">
        <v>297.64</v>
      </c>
      <c r="F442" s="601">
        <v>3033.33</v>
      </c>
      <c r="G442" s="602">
        <v>265.26</v>
      </c>
      <c r="H442" s="601">
        <v>3033.33</v>
      </c>
      <c r="I442" s="602">
        <v>269.22</v>
      </c>
      <c r="J442" s="601">
        <v>3033.33</v>
      </c>
      <c r="K442" s="602">
        <v>244.74</v>
      </c>
      <c r="L442" s="601">
        <v>3033.33</v>
      </c>
      <c r="M442" s="602">
        <v>220.27</v>
      </c>
      <c r="N442" s="603">
        <v>18199.98</v>
      </c>
      <c r="O442" s="94">
        <v>1661.8700000000001</v>
      </c>
      <c r="P442" s="601">
        <v>3033.33</v>
      </c>
      <c r="Q442" s="602">
        <v>183.16</v>
      </c>
      <c r="R442" s="601">
        <v>3033.33</v>
      </c>
      <c r="S442" s="602">
        <v>176.85</v>
      </c>
      <c r="T442" s="601">
        <v>3033.33</v>
      </c>
      <c r="U442" s="602">
        <v>142.11</v>
      </c>
      <c r="V442" s="601">
        <v>3033.33</v>
      </c>
      <c r="W442" s="602">
        <v>126.32</v>
      </c>
      <c r="X442" s="601">
        <v>3033.33</v>
      </c>
      <c r="Y442" s="602">
        <v>91.58</v>
      </c>
      <c r="Z442" s="601">
        <v>3033.33</v>
      </c>
      <c r="AA442" s="602">
        <v>71.05</v>
      </c>
      <c r="AB442" s="603">
        <v>36399.96000000001</v>
      </c>
      <c r="AC442" s="94">
        <v>2452.9400000000005</v>
      </c>
    </row>
    <row r="443" spans="1:29" s="1" customFormat="1" ht="12">
      <c r="A443" s="862" t="s">
        <v>7</v>
      </c>
      <c r="B443" s="601"/>
      <c r="C443" s="602"/>
      <c r="D443" s="601"/>
      <c r="E443" s="602"/>
      <c r="F443" s="601"/>
      <c r="G443" s="602"/>
      <c r="H443" s="601"/>
      <c r="I443" s="602"/>
      <c r="J443" s="601"/>
      <c r="K443" s="602"/>
      <c r="L443" s="601"/>
      <c r="M443" s="602"/>
      <c r="N443" s="603">
        <v>0</v>
      </c>
      <c r="O443" s="94">
        <v>0</v>
      </c>
      <c r="P443" s="601"/>
      <c r="Q443" s="602"/>
      <c r="R443" s="601"/>
      <c r="S443" s="602"/>
      <c r="T443" s="601"/>
      <c r="U443" s="602"/>
      <c r="V443" s="601"/>
      <c r="W443" s="602"/>
      <c r="X443" s="601"/>
      <c r="Y443" s="602"/>
      <c r="Z443" s="601"/>
      <c r="AA443" s="602"/>
      <c r="AB443" s="603">
        <v>0</v>
      </c>
      <c r="AC443" s="94">
        <v>0</v>
      </c>
    </row>
    <row r="444" spans="1:29" s="1" customFormat="1" ht="12.75" thickBot="1">
      <c r="A444" s="904" t="s">
        <v>4</v>
      </c>
      <c r="B444" s="609"/>
      <c r="C444" s="610"/>
      <c r="D444" s="609"/>
      <c r="E444" s="610"/>
      <c r="F444" s="609"/>
      <c r="G444" s="610"/>
      <c r="H444" s="609"/>
      <c r="I444" s="610"/>
      <c r="J444" s="609"/>
      <c r="K444" s="610"/>
      <c r="L444" s="609"/>
      <c r="M444" s="610"/>
      <c r="N444" s="611">
        <v>0</v>
      </c>
      <c r="O444" s="612">
        <v>0</v>
      </c>
      <c r="P444" s="609"/>
      <c r="Q444" s="610"/>
      <c r="R444" s="609"/>
      <c r="S444" s="610"/>
      <c r="T444" s="609"/>
      <c r="U444" s="610"/>
      <c r="V444" s="609"/>
      <c r="W444" s="610"/>
      <c r="X444" s="609"/>
      <c r="Y444" s="610"/>
      <c r="Z444" s="609"/>
      <c r="AA444" s="610"/>
      <c r="AB444" s="611">
        <v>0</v>
      </c>
      <c r="AC444" s="612">
        <v>0</v>
      </c>
    </row>
    <row r="445" spans="1:29" s="1" customFormat="1" ht="13.5" thickBo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s="1" customFormat="1" ht="12">
      <c r="A446" s="933" t="s">
        <v>314</v>
      </c>
      <c r="B446" s="934">
        <v>59678810.57</v>
      </c>
      <c r="C446" s="935">
        <v>6577040.06</v>
      </c>
      <c r="D446" s="934">
        <v>60128288.16</v>
      </c>
      <c r="E446" s="935">
        <v>6127572.47</v>
      </c>
      <c r="F446" s="934">
        <v>60581162.24</v>
      </c>
      <c r="G446" s="935">
        <v>5674698.39</v>
      </c>
      <c r="H446" s="934">
        <v>61037463.65</v>
      </c>
      <c r="I446" s="935">
        <v>5218396.98</v>
      </c>
      <c r="J446" s="934">
        <v>61497213.27</v>
      </c>
      <c r="K446" s="935">
        <v>4758647.36</v>
      </c>
      <c r="L446" s="934">
        <v>61960441.96</v>
      </c>
      <c r="M446" s="935">
        <v>4295418.67</v>
      </c>
      <c r="N446" s="934">
        <v>364883379.85</v>
      </c>
      <c r="O446" s="935">
        <v>32651773.93</v>
      </c>
      <c r="P446" s="934">
        <v>62155190</v>
      </c>
      <c r="Q446" s="935">
        <v>3828690</v>
      </c>
      <c r="R446" s="934">
        <v>62621350</v>
      </c>
      <c r="S446" s="935">
        <v>3362520</v>
      </c>
      <c r="T446" s="934">
        <v>63091020</v>
      </c>
      <c r="U446" s="935">
        <v>2892860</v>
      </c>
      <c r="V446" s="934">
        <v>63564200</v>
      </c>
      <c r="W446" s="935">
        <v>2419680</v>
      </c>
      <c r="X446" s="934">
        <v>64040930</v>
      </c>
      <c r="Y446" s="935">
        <v>1942950</v>
      </c>
      <c r="Z446" s="934">
        <v>64521230</v>
      </c>
      <c r="AA446" s="935">
        <v>1462640</v>
      </c>
      <c r="AB446" s="934">
        <v>744877299.85</v>
      </c>
      <c r="AC446" s="935">
        <v>48561113.93</v>
      </c>
    </row>
    <row r="447" spans="1:29" s="1" customFormat="1" ht="12">
      <c r="A447" s="932" t="s">
        <v>343</v>
      </c>
      <c r="B447" s="308">
        <v>59430180</v>
      </c>
      <c r="C447" s="309">
        <v>6553690</v>
      </c>
      <c r="D447" s="308">
        <v>59875910</v>
      </c>
      <c r="E447" s="309">
        <v>6107970</v>
      </c>
      <c r="F447" s="308">
        <v>60324980</v>
      </c>
      <c r="G447" s="309">
        <v>5658900</v>
      </c>
      <c r="H447" s="308">
        <v>60777420</v>
      </c>
      <c r="I447" s="309">
        <v>5206460</v>
      </c>
      <c r="J447" s="308">
        <v>61233250</v>
      </c>
      <c r="K447" s="309">
        <v>4750630</v>
      </c>
      <c r="L447" s="308">
        <v>61692500</v>
      </c>
      <c r="M447" s="309">
        <v>4291380</v>
      </c>
      <c r="N447" s="312">
        <v>363334240</v>
      </c>
      <c r="O447" s="313">
        <v>32569030</v>
      </c>
      <c r="P447" s="308">
        <v>62155190</v>
      </c>
      <c r="Q447" s="309">
        <v>3828690</v>
      </c>
      <c r="R447" s="308">
        <v>62621350</v>
      </c>
      <c r="S447" s="309">
        <v>3362520</v>
      </c>
      <c r="T447" s="308">
        <v>63091020</v>
      </c>
      <c r="U447" s="309">
        <v>2892860</v>
      </c>
      <c r="V447" s="308">
        <v>63564200</v>
      </c>
      <c r="W447" s="309">
        <v>2419680</v>
      </c>
      <c r="X447" s="308">
        <v>64040930</v>
      </c>
      <c r="Y447" s="309">
        <v>1942950</v>
      </c>
      <c r="Z447" s="308">
        <v>64521230</v>
      </c>
      <c r="AA447" s="309">
        <v>1462640</v>
      </c>
      <c r="AB447" s="312">
        <v>743328160</v>
      </c>
      <c r="AC447" s="313">
        <v>48478370</v>
      </c>
    </row>
    <row r="448" spans="1:29" s="1" customFormat="1" ht="12.75" thickBot="1">
      <c r="A448" s="46" t="s">
        <v>477</v>
      </c>
      <c r="B448" s="91">
        <v>248630.57</v>
      </c>
      <c r="C448" s="92">
        <v>23350.06</v>
      </c>
      <c r="D448" s="91">
        <v>252378.16</v>
      </c>
      <c r="E448" s="92">
        <v>19602.47</v>
      </c>
      <c r="F448" s="91">
        <v>256182.24</v>
      </c>
      <c r="G448" s="92">
        <v>15798.39</v>
      </c>
      <c r="H448" s="91">
        <v>260043.65</v>
      </c>
      <c r="I448" s="92">
        <v>11936.98</v>
      </c>
      <c r="J448" s="91">
        <v>263963.27</v>
      </c>
      <c r="K448" s="92">
        <v>8017.36</v>
      </c>
      <c r="L448" s="91">
        <v>267941.96</v>
      </c>
      <c r="M448" s="92">
        <v>4038.67</v>
      </c>
      <c r="N448" s="61">
        <v>1549139.85</v>
      </c>
      <c r="O448" s="60">
        <v>82743.93</v>
      </c>
      <c r="P448" s="91" t="s">
        <v>514</v>
      </c>
      <c r="Q448" s="92" t="s">
        <v>514</v>
      </c>
      <c r="R448" s="91" t="s">
        <v>514</v>
      </c>
      <c r="S448" s="92" t="s">
        <v>514</v>
      </c>
      <c r="T448" s="91" t="s">
        <v>514</v>
      </c>
      <c r="U448" s="92" t="s">
        <v>514</v>
      </c>
      <c r="V448" s="91" t="s">
        <v>514</v>
      </c>
      <c r="W448" s="92" t="s">
        <v>514</v>
      </c>
      <c r="X448" s="91" t="s">
        <v>514</v>
      </c>
      <c r="Y448" s="92" t="s">
        <v>514</v>
      </c>
      <c r="Z448" s="91" t="s">
        <v>514</v>
      </c>
      <c r="AA448" s="92" t="s">
        <v>514</v>
      </c>
      <c r="AB448" s="61">
        <v>1549139.85</v>
      </c>
      <c r="AC448" s="60">
        <v>82743.93</v>
      </c>
    </row>
    <row r="449" spans="1:29" s="52" customFormat="1" ht="12.75" thickBot="1">
      <c r="A449" s="908" t="s">
        <v>489</v>
      </c>
      <c r="B449" s="909">
        <v>59840615.55</v>
      </c>
      <c r="C449" s="910">
        <v>6596547.7299999995</v>
      </c>
      <c r="D449" s="909">
        <v>60290093.13999999</v>
      </c>
      <c r="E449" s="910">
        <v>6143494.3</v>
      </c>
      <c r="F449" s="909">
        <v>60742967.22</v>
      </c>
      <c r="G449" s="910">
        <v>5688891.989999999</v>
      </c>
      <c r="H449" s="909">
        <v>61199268.629999995</v>
      </c>
      <c r="I449" s="910">
        <v>5232805.8100000005</v>
      </c>
      <c r="J449" s="909">
        <v>61659018.25</v>
      </c>
      <c r="K449" s="910">
        <v>4771750.67</v>
      </c>
      <c r="L449" s="909">
        <v>62122246.94</v>
      </c>
      <c r="M449" s="910">
        <v>4307216.46</v>
      </c>
      <c r="N449" s="909">
        <v>365854209.73</v>
      </c>
      <c r="O449" s="910">
        <v>32740706.96</v>
      </c>
      <c r="P449" s="909">
        <v>62316994.98</v>
      </c>
      <c r="Q449" s="910">
        <v>3838505.34</v>
      </c>
      <c r="R449" s="909">
        <v>62783154.98</v>
      </c>
      <c r="S449" s="910">
        <v>3372003.09</v>
      </c>
      <c r="T449" s="909">
        <v>63252824.98</v>
      </c>
      <c r="U449" s="910">
        <v>2900486.99</v>
      </c>
      <c r="V449" s="909">
        <v>63726004.98</v>
      </c>
      <c r="W449" s="910">
        <v>2426467.82</v>
      </c>
      <c r="X449" s="909">
        <v>64202734.98</v>
      </c>
      <c r="Y449" s="910">
        <v>1947880.16</v>
      </c>
      <c r="Z449" s="909">
        <v>64620718.32</v>
      </c>
      <c r="AA449" s="910">
        <v>1466476.76</v>
      </c>
      <c r="AB449" s="909">
        <v>746756642.95</v>
      </c>
      <c r="AC449" s="910">
        <v>48692527.12</v>
      </c>
    </row>
    <row r="450" spans="1:29" s="52" customFormat="1" ht="12.75" thickBot="1">
      <c r="A450" s="42" t="s">
        <v>245</v>
      </c>
      <c r="B450" s="40">
        <v>60435539.79</v>
      </c>
      <c r="C450" s="39">
        <v>6642232.829999999</v>
      </c>
      <c r="D450" s="40">
        <v>60356238.309999995</v>
      </c>
      <c r="E450" s="39">
        <v>6183687.81</v>
      </c>
      <c r="F450" s="40">
        <v>60809112.39</v>
      </c>
      <c r="G450" s="39">
        <v>5733104.999999999</v>
      </c>
      <c r="H450" s="40">
        <v>61265413.8</v>
      </c>
      <c r="I450" s="39">
        <v>5275314.9</v>
      </c>
      <c r="J450" s="40">
        <v>61725163.42</v>
      </c>
      <c r="K450" s="39">
        <v>4815389.79</v>
      </c>
      <c r="L450" s="40">
        <v>62188392.11</v>
      </c>
      <c r="M450" s="39">
        <v>4349170.18</v>
      </c>
      <c r="N450" s="40">
        <v>366779859.82</v>
      </c>
      <c r="O450" s="39">
        <v>32998900.51</v>
      </c>
      <c r="P450" s="40">
        <v>62383140.15</v>
      </c>
      <c r="Q450" s="39">
        <v>3881570.57</v>
      </c>
      <c r="R450" s="40">
        <v>62849300.15</v>
      </c>
      <c r="S450" s="39">
        <v>3414781.3699999996</v>
      </c>
      <c r="T450" s="40">
        <v>63318970.15</v>
      </c>
      <c r="U450" s="39">
        <v>2941607.64</v>
      </c>
      <c r="V450" s="40">
        <v>63792150.15</v>
      </c>
      <c r="W450" s="39">
        <v>2468672.21</v>
      </c>
      <c r="X450" s="40">
        <v>64268880.15</v>
      </c>
      <c r="Y450" s="39">
        <v>1988445.43</v>
      </c>
      <c r="Z450" s="40">
        <v>64686863.49</v>
      </c>
      <c r="AA450" s="39">
        <v>1508107.26</v>
      </c>
      <c r="AB450" s="40">
        <v>748079164.0600001</v>
      </c>
      <c r="AC450" s="39">
        <v>49202084.989999995</v>
      </c>
    </row>
    <row r="451" spans="1:29" s="304" customFormat="1" ht="6" customHeight="1" thickBot="1">
      <c r="A451" s="87"/>
      <c r="B451" s="303"/>
      <c r="C451" s="303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03"/>
      <c r="O451" s="303"/>
      <c r="P451" s="303"/>
      <c r="Q451" s="303"/>
      <c r="R451" s="303"/>
      <c r="S451" s="303"/>
      <c r="T451" s="303"/>
      <c r="U451" s="303"/>
      <c r="V451" s="303"/>
      <c r="W451" s="303"/>
      <c r="X451" s="303"/>
      <c r="Y451" s="303"/>
      <c r="Z451" s="303"/>
      <c r="AA451" s="303"/>
      <c r="AB451" s="303"/>
      <c r="AC451" s="303"/>
    </row>
    <row r="452" spans="1:29" ht="15.75" thickBot="1">
      <c r="A452" s="95" t="s">
        <v>217</v>
      </c>
      <c r="B452" s="40">
        <v>62264391.51</v>
      </c>
      <c r="C452" s="39">
        <v>6791346.969999999</v>
      </c>
      <c r="D452" s="40">
        <v>62206310.339999996</v>
      </c>
      <c r="E452" s="39">
        <v>6317095.84</v>
      </c>
      <c r="F452" s="40">
        <v>62680672.46</v>
      </c>
      <c r="G452" s="39">
        <v>5879342.999999999</v>
      </c>
      <c r="H452" s="40">
        <v>63158728.01</v>
      </c>
      <c r="I452" s="39">
        <v>5415368.16</v>
      </c>
      <c r="J452" s="40">
        <v>63640499.550000004</v>
      </c>
      <c r="K452" s="39">
        <v>4958541.3</v>
      </c>
      <c r="L452" s="40">
        <v>64126016.22</v>
      </c>
      <c r="M452" s="39">
        <v>4486131.109999999</v>
      </c>
      <c r="N452" s="40">
        <v>378076618.09</v>
      </c>
      <c r="O452" s="39">
        <v>33847826.38</v>
      </c>
      <c r="P452" s="40">
        <v>64343186.589999996</v>
      </c>
      <c r="Q452" s="39">
        <v>4021404.94</v>
      </c>
      <c r="R452" s="40">
        <v>64832034.949999996</v>
      </c>
      <c r="S452" s="39">
        <v>3552866.55</v>
      </c>
      <c r="T452" s="40">
        <v>65324661.12</v>
      </c>
      <c r="U452" s="39">
        <v>3073488.41</v>
      </c>
      <c r="V452" s="40">
        <v>65821063.339999996</v>
      </c>
      <c r="W452" s="39">
        <v>2603080.69</v>
      </c>
      <c r="X452" s="40">
        <v>66321283.4</v>
      </c>
      <c r="Y452" s="39">
        <v>2116650.28</v>
      </c>
      <c r="Z452" s="40">
        <v>66763690.11</v>
      </c>
      <c r="AA452" s="39">
        <v>1638634.18</v>
      </c>
      <c r="AB452" s="40">
        <v>771482537.6</v>
      </c>
      <c r="AC452" s="39">
        <v>50853951.42999999</v>
      </c>
    </row>
    <row r="455" spans="1:30" ht="27" thickBot="1">
      <c r="A455" s="33"/>
      <c r="B455" s="33"/>
      <c r="C455" s="33"/>
      <c r="D455" s="33"/>
      <c r="E455" s="33"/>
      <c r="F455" s="33"/>
      <c r="G455" s="33"/>
      <c r="H455" s="34" t="s">
        <v>265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 t="s">
        <v>265</v>
      </c>
      <c r="W455" s="33"/>
      <c r="X455" s="33"/>
      <c r="Y455" s="33"/>
      <c r="Z455" s="33"/>
      <c r="AA455" s="33"/>
      <c r="AB455" s="1053"/>
      <c r="AC455" s="1053"/>
      <c r="AD455" s="28" t="s">
        <v>265</v>
      </c>
    </row>
    <row r="456" spans="1:29" s="52" customFormat="1" ht="12.75" thickBot="1">
      <c r="A456" s="55" t="s">
        <v>220</v>
      </c>
      <c r="B456" s="54"/>
      <c r="C456" s="54"/>
      <c r="D456" s="54"/>
      <c r="E456" s="54"/>
      <c r="F456" s="54"/>
      <c r="G456" s="54"/>
      <c r="H456" s="54" t="s">
        <v>268</v>
      </c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 t="s">
        <v>268</v>
      </c>
      <c r="W456" s="54"/>
      <c r="X456" s="54"/>
      <c r="Y456" s="54"/>
      <c r="Z456" s="54"/>
      <c r="AA456" s="54"/>
      <c r="AB456" s="54"/>
      <c r="AC456" s="62"/>
    </row>
    <row r="457" spans="1:29" ht="12.75">
      <c r="A457" s="85" t="s">
        <v>246</v>
      </c>
      <c r="B457" s="79">
        <v>2097647.4</v>
      </c>
      <c r="C457" s="80">
        <v>128272.56000000001</v>
      </c>
      <c r="D457" s="79">
        <v>2118600.7</v>
      </c>
      <c r="E457" s="80">
        <v>113765.78</v>
      </c>
      <c r="F457" s="79">
        <v>2139821.9</v>
      </c>
      <c r="G457" s="80">
        <v>123582.21</v>
      </c>
      <c r="H457" s="79">
        <v>2161175.6</v>
      </c>
      <c r="I457" s="80">
        <v>117236.34000000001</v>
      </c>
      <c r="J457" s="79">
        <v>2182797.1799999997</v>
      </c>
      <c r="K457" s="80">
        <v>118648.48999999999</v>
      </c>
      <c r="L457" s="79">
        <v>2204684.7</v>
      </c>
      <c r="M457" s="80">
        <v>112348.02</v>
      </c>
      <c r="N457" s="79">
        <v>12904727.48</v>
      </c>
      <c r="O457" s="80">
        <v>713853.4000000001</v>
      </c>
      <c r="P457" s="79">
        <v>2226706.7</v>
      </c>
      <c r="Q457" s="80">
        <v>113470.21</v>
      </c>
      <c r="R457" s="79">
        <v>2248994.61</v>
      </c>
      <c r="S457" s="80">
        <v>110786.22</v>
      </c>
      <c r="T457" s="79">
        <v>2271550.46</v>
      </c>
      <c r="U457" s="80">
        <v>104553.36</v>
      </c>
      <c r="V457" s="79">
        <v>2294238.59</v>
      </c>
      <c r="W457" s="80">
        <v>105220.68</v>
      </c>
      <c r="X457" s="79">
        <v>2317194.8600000003</v>
      </c>
      <c r="Y457" s="80">
        <v>99036.51</v>
      </c>
      <c r="Z457" s="79">
        <v>2340416.97</v>
      </c>
      <c r="AA457" s="80">
        <v>99387.56</v>
      </c>
      <c r="AB457" s="79">
        <v>26603829.669999998</v>
      </c>
      <c r="AC457" s="80">
        <v>1346307.9400000002</v>
      </c>
    </row>
    <row r="458" spans="1:29" ht="12.75">
      <c r="A458" s="46" t="s">
        <v>1</v>
      </c>
      <c r="B458" s="77">
        <v>226330.30000000002</v>
      </c>
      <c r="C458" s="78">
        <v>13840.23</v>
      </c>
      <c r="D458" s="77">
        <v>228591.31</v>
      </c>
      <c r="E458" s="78">
        <v>12275.050000000001</v>
      </c>
      <c r="F458" s="77">
        <v>230880.81</v>
      </c>
      <c r="G458" s="78">
        <v>13334.17</v>
      </c>
      <c r="H458" s="77">
        <v>233185.03000000003</v>
      </c>
      <c r="I458" s="78">
        <v>12649.49</v>
      </c>
      <c r="J458" s="77">
        <v>235517.72</v>
      </c>
      <c r="K458" s="78">
        <v>12801.88</v>
      </c>
      <c r="L458" s="77">
        <v>237879.55</v>
      </c>
      <c r="M458" s="78">
        <v>12122.14</v>
      </c>
      <c r="N458" s="83">
        <v>1392384.72</v>
      </c>
      <c r="O458" s="84">
        <v>77022.95999999999</v>
      </c>
      <c r="P458" s="77">
        <v>240255.44</v>
      </c>
      <c r="Q458" s="78">
        <v>12243.22</v>
      </c>
      <c r="R458" s="77">
        <v>242660.46999999997</v>
      </c>
      <c r="S458" s="78">
        <v>11953.59</v>
      </c>
      <c r="T458" s="77">
        <v>245093.96</v>
      </c>
      <c r="U458" s="78">
        <v>11281.029999999999</v>
      </c>
      <c r="V458" s="77">
        <v>247542.19</v>
      </c>
      <c r="W458" s="78">
        <v>11352.960000000001</v>
      </c>
      <c r="X458" s="77">
        <v>250018.88</v>
      </c>
      <c r="Y458" s="78">
        <v>10685.789999999999</v>
      </c>
      <c r="Z458" s="77">
        <v>252524.71000000002</v>
      </c>
      <c r="AA458" s="78">
        <v>10723.61</v>
      </c>
      <c r="AB458" s="83">
        <v>2870480.3699999996</v>
      </c>
      <c r="AC458" s="84">
        <v>145263.15999999997</v>
      </c>
    </row>
    <row r="459" spans="1:29" ht="12.75">
      <c r="A459" s="46" t="s">
        <v>36</v>
      </c>
      <c r="B459" s="77">
        <v>136981.36</v>
      </c>
      <c r="C459" s="78">
        <v>8376.529999999999</v>
      </c>
      <c r="D459" s="77">
        <v>138349.69</v>
      </c>
      <c r="E459" s="78">
        <v>7429.1900000000005</v>
      </c>
      <c r="F459" s="77">
        <v>139735.45</v>
      </c>
      <c r="G459" s="78">
        <v>8070.21</v>
      </c>
      <c r="H459" s="77">
        <v>141129.93</v>
      </c>
      <c r="I459" s="78">
        <v>7655.89</v>
      </c>
      <c r="J459" s="77">
        <v>142541.84</v>
      </c>
      <c r="K459" s="78">
        <v>7748.0199999999995</v>
      </c>
      <c r="L459" s="77">
        <v>143971.18</v>
      </c>
      <c r="M459" s="78">
        <v>7336.58</v>
      </c>
      <c r="N459" s="83">
        <v>842709.45</v>
      </c>
      <c r="O459" s="84">
        <v>46616.42</v>
      </c>
      <c r="P459" s="77">
        <v>145409.24</v>
      </c>
      <c r="Q459" s="78">
        <v>7409.86</v>
      </c>
      <c r="R459" s="77">
        <v>146864.72</v>
      </c>
      <c r="S459" s="78">
        <v>7234.64</v>
      </c>
      <c r="T459" s="77">
        <v>148337.63999999998</v>
      </c>
      <c r="U459" s="78">
        <v>6827.57</v>
      </c>
      <c r="V459" s="77">
        <v>149819.1</v>
      </c>
      <c r="W459" s="78">
        <v>6871.1900000000005</v>
      </c>
      <c r="X459" s="77">
        <v>151318.34</v>
      </c>
      <c r="Y459" s="78">
        <v>6467.35</v>
      </c>
      <c r="Z459" s="77">
        <v>152834.66</v>
      </c>
      <c r="AA459" s="78">
        <v>6490.25</v>
      </c>
      <c r="AB459" s="83">
        <v>1737293.15</v>
      </c>
      <c r="AC459" s="84">
        <v>87917.28</v>
      </c>
    </row>
    <row r="460" spans="1:29" ht="12.75">
      <c r="A460" s="46" t="s">
        <v>37</v>
      </c>
      <c r="B460" s="77">
        <v>215503.49</v>
      </c>
      <c r="C460" s="78">
        <v>13178.23</v>
      </c>
      <c r="D460" s="77">
        <v>217656.03</v>
      </c>
      <c r="E460" s="78">
        <v>11687.869999999999</v>
      </c>
      <c r="F460" s="77">
        <v>219836.31999999998</v>
      </c>
      <c r="G460" s="78">
        <v>12696.369999999999</v>
      </c>
      <c r="H460" s="77">
        <v>222030</v>
      </c>
      <c r="I460" s="78">
        <v>12044.349999999999</v>
      </c>
      <c r="J460" s="77">
        <v>224251.41999999998</v>
      </c>
      <c r="K460" s="78">
        <v>12189.38</v>
      </c>
      <c r="L460" s="77">
        <v>226499.94</v>
      </c>
      <c r="M460" s="78">
        <v>11542.16</v>
      </c>
      <c r="N460" s="83">
        <v>1325777.2</v>
      </c>
      <c r="O460" s="84">
        <v>73338.36</v>
      </c>
      <c r="P460" s="77">
        <v>228762.5</v>
      </c>
      <c r="Q460" s="78">
        <v>11657.439999999999</v>
      </c>
      <c r="R460" s="77">
        <v>231052.15000000002</v>
      </c>
      <c r="S460" s="78">
        <v>11381.67</v>
      </c>
      <c r="T460" s="77">
        <v>233369.56</v>
      </c>
      <c r="U460" s="78">
        <v>10741.32</v>
      </c>
      <c r="V460" s="77">
        <v>235700.34</v>
      </c>
      <c r="W460" s="78">
        <v>10809.93</v>
      </c>
      <c r="X460" s="77">
        <v>238058.88999999998</v>
      </c>
      <c r="Y460" s="78">
        <v>10174.650000000001</v>
      </c>
      <c r="Z460" s="77">
        <v>240444.51</v>
      </c>
      <c r="AA460" s="78">
        <v>10210.69</v>
      </c>
      <c r="AB460" s="83">
        <v>2733165.1500000004</v>
      </c>
      <c r="AC460" s="84">
        <v>138314.06</v>
      </c>
    </row>
    <row r="461" spans="1:29" ht="12.75">
      <c r="A461" s="46" t="s">
        <v>19</v>
      </c>
      <c r="B461" s="77">
        <v>461802.71</v>
      </c>
      <c r="C461" s="78">
        <v>28239.52</v>
      </c>
      <c r="D461" s="77">
        <v>466415.9</v>
      </c>
      <c r="E461" s="78">
        <v>25045.84</v>
      </c>
      <c r="F461" s="77">
        <v>471087.54</v>
      </c>
      <c r="G461" s="78">
        <v>27206.88</v>
      </c>
      <c r="H461" s="77">
        <v>475788.88</v>
      </c>
      <c r="I461" s="78">
        <v>25809.86</v>
      </c>
      <c r="J461" s="77">
        <v>480548.66</v>
      </c>
      <c r="K461" s="78">
        <v>26120.73</v>
      </c>
      <c r="L461" s="77">
        <v>485367.54</v>
      </c>
      <c r="M461" s="78">
        <v>24733.73</v>
      </c>
      <c r="N461" s="83">
        <v>2841011.2300000004</v>
      </c>
      <c r="O461" s="84">
        <v>157156.56000000003</v>
      </c>
      <c r="P461" s="77">
        <v>490215.46</v>
      </c>
      <c r="Q461" s="78">
        <v>24980.79</v>
      </c>
      <c r="R461" s="77">
        <v>495122.49</v>
      </c>
      <c r="S461" s="78">
        <v>24389.8</v>
      </c>
      <c r="T461" s="77">
        <v>500087.94</v>
      </c>
      <c r="U461" s="78">
        <v>23017.68</v>
      </c>
      <c r="V461" s="77">
        <v>505083.11</v>
      </c>
      <c r="W461" s="78">
        <v>23164.56</v>
      </c>
      <c r="X461" s="77">
        <v>510136.71</v>
      </c>
      <c r="Y461" s="78">
        <v>21803.030000000002</v>
      </c>
      <c r="Z461" s="77">
        <v>515249.42</v>
      </c>
      <c r="AA461" s="78">
        <v>21880.370000000003</v>
      </c>
      <c r="AB461" s="83">
        <v>5856906.360000001</v>
      </c>
      <c r="AC461" s="84">
        <v>296392.79000000004</v>
      </c>
    </row>
    <row r="462" spans="1:29" ht="12.75">
      <c r="A462" s="46" t="s">
        <v>15</v>
      </c>
      <c r="B462" s="77">
        <v>45126.18</v>
      </c>
      <c r="C462" s="78">
        <v>2759.4300000000003</v>
      </c>
      <c r="D462" s="77">
        <v>45577.11</v>
      </c>
      <c r="E462" s="78">
        <v>2447.45</v>
      </c>
      <c r="F462" s="77">
        <v>46033.47</v>
      </c>
      <c r="G462" s="78">
        <v>2658.59</v>
      </c>
      <c r="H462" s="77">
        <v>46493.02</v>
      </c>
      <c r="I462" s="78">
        <v>2522.06</v>
      </c>
      <c r="J462" s="77">
        <v>46957.99</v>
      </c>
      <c r="K462" s="78">
        <v>2552.52</v>
      </c>
      <c r="L462" s="77">
        <v>47429.02</v>
      </c>
      <c r="M462" s="78">
        <v>2416.89</v>
      </c>
      <c r="N462" s="83">
        <v>277616.79</v>
      </c>
      <c r="O462" s="84">
        <v>15356.94</v>
      </c>
      <c r="P462" s="77">
        <v>47902.6</v>
      </c>
      <c r="Q462" s="78">
        <v>2441.04</v>
      </c>
      <c r="R462" s="77">
        <v>48382.25</v>
      </c>
      <c r="S462" s="78">
        <v>2383.24</v>
      </c>
      <c r="T462" s="77">
        <v>48867.31</v>
      </c>
      <c r="U462" s="78">
        <v>2249.19</v>
      </c>
      <c r="V462" s="77">
        <v>49355.58</v>
      </c>
      <c r="W462" s="78">
        <v>2263.58</v>
      </c>
      <c r="X462" s="77">
        <v>49849.25</v>
      </c>
      <c r="Y462" s="78">
        <v>2130.49</v>
      </c>
      <c r="Z462" s="77">
        <v>50349.01</v>
      </c>
      <c r="AA462" s="78">
        <v>2138.16</v>
      </c>
      <c r="AB462" s="83">
        <v>572322.7899999999</v>
      </c>
      <c r="AC462" s="84">
        <v>28962.639999999996</v>
      </c>
    </row>
    <row r="463" spans="1:29" ht="12.75">
      <c r="A463" s="46" t="s">
        <v>14</v>
      </c>
      <c r="B463" s="77">
        <v>29292.239999999998</v>
      </c>
      <c r="C463" s="78">
        <v>1791.27</v>
      </c>
      <c r="D463" s="77">
        <v>29584.690000000002</v>
      </c>
      <c r="E463" s="78">
        <v>1588.6699999999998</v>
      </c>
      <c r="F463" s="77">
        <v>29881.18</v>
      </c>
      <c r="G463" s="78">
        <v>1725.7900000000002</v>
      </c>
      <c r="H463" s="77">
        <v>30179.22</v>
      </c>
      <c r="I463" s="78">
        <v>1637.11</v>
      </c>
      <c r="J463" s="77">
        <v>30481.3</v>
      </c>
      <c r="K463" s="78">
        <v>1656.76</v>
      </c>
      <c r="L463" s="77">
        <v>30786.79</v>
      </c>
      <c r="M463" s="78">
        <v>1568.81</v>
      </c>
      <c r="N463" s="83">
        <v>180205.42</v>
      </c>
      <c r="O463" s="84">
        <v>9968.409999999998</v>
      </c>
      <c r="P463" s="77">
        <v>31094.47</v>
      </c>
      <c r="Q463" s="78">
        <v>1584.48</v>
      </c>
      <c r="R463" s="77">
        <v>31405.550000000003</v>
      </c>
      <c r="S463" s="78">
        <v>1547.09</v>
      </c>
      <c r="T463" s="77">
        <v>31720.68</v>
      </c>
      <c r="U463" s="78">
        <v>1459.98</v>
      </c>
      <c r="V463" s="77">
        <v>32037.350000000002</v>
      </c>
      <c r="W463" s="78">
        <v>1469.4</v>
      </c>
      <c r="X463" s="77">
        <v>32358.08</v>
      </c>
      <c r="Y463" s="78">
        <v>1383.0600000000002</v>
      </c>
      <c r="Z463" s="77">
        <v>32682.190000000006</v>
      </c>
      <c r="AA463" s="78">
        <v>1387.8000000000002</v>
      </c>
      <c r="AB463" s="83">
        <v>371503.74</v>
      </c>
      <c r="AC463" s="84">
        <v>18800.219999999998</v>
      </c>
    </row>
    <row r="464" spans="1:29" ht="12.75">
      <c r="A464" s="46" t="s">
        <v>13</v>
      </c>
      <c r="B464" s="77">
        <v>108661.37</v>
      </c>
      <c r="C464" s="78">
        <v>6644.68</v>
      </c>
      <c r="D464" s="77">
        <v>109746.65</v>
      </c>
      <c r="E464" s="78">
        <v>5893.22</v>
      </c>
      <c r="F464" s="77">
        <v>110846.06999999999</v>
      </c>
      <c r="G464" s="78">
        <v>6401.66</v>
      </c>
      <c r="H464" s="77">
        <v>111952.09</v>
      </c>
      <c r="I464" s="78">
        <v>6073.0199999999995</v>
      </c>
      <c r="J464" s="77">
        <v>113072.26</v>
      </c>
      <c r="K464" s="78">
        <v>6146.21</v>
      </c>
      <c r="L464" s="77">
        <v>114205.92</v>
      </c>
      <c r="M464" s="78">
        <v>5819.81</v>
      </c>
      <c r="N464" s="83">
        <v>668484.36</v>
      </c>
      <c r="O464" s="84">
        <v>36978.6</v>
      </c>
      <c r="P464" s="77">
        <v>115346.84</v>
      </c>
      <c r="Q464" s="78">
        <v>5877.9400000000005</v>
      </c>
      <c r="R464" s="77">
        <v>116501.24</v>
      </c>
      <c r="S464" s="78">
        <v>5738.95</v>
      </c>
      <c r="T464" s="77">
        <v>117669.81</v>
      </c>
      <c r="U464" s="78">
        <v>5416.1</v>
      </c>
      <c r="V464" s="77">
        <v>118844.96</v>
      </c>
      <c r="W464" s="78">
        <v>5450.61</v>
      </c>
      <c r="X464" s="77">
        <v>120034.26999999999</v>
      </c>
      <c r="Y464" s="78">
        <v>5130.3</v>
      </c>
      <c r="Z464" s="77">
        <v>121237.06</v>
      </c>
      <c r="AA464" s="78">
        <v>5148.39</v>
      </c>
      <c r="AB464" s="83">
        <v>1378118.54</v>
      </c>
      <c r="AC464" s="84">
        <v>69740.89</v>
      </c>
    </row>
    <row r="465" spans="1:29" ht="12.75">
      <c r="A465" s="46" t="s">
        <v>208</v>
      </c>
      <c r="B465" s="77">
        <v>101368.36</v>
      </c>
      <c r="C465" s="78">
        <v>6198.78</v>
      </c>
      <c r="D465" s="77">
        <v>102380.95000000001</v>
      </c>
      <c r="E465" s="78">
        <v>5497.64</v>
      </c>
      <c r="F465" s="77">
        <v>103406.44</v>
      </c>
      <c r="G465" s="78">
        <v>5972.13</v>
      </c>
      <c r="H465" s="77">
        <v>104438.37000000001</v>
      </c>
      <c r="I465" s="78">
        <v>5665.44</v>
      </c>
      <c r="J465" s="77">
        <v>105483.21</v>
      </c>
      <c r="K465" s="78">
        <v>5733.74</v>
      </c>
      <c r="L465" s="77">
        <v>106540.94</v>
      </c>
      <c r="M465" s="78">
        <v>5429.13</v>
      </c>
      <c r="N465" s="93">
        <v>623618.27</v>
      </c>
      <c r="O465" s="84">
        <v>34496.85999999999</v>
      </c>
      <c r="P465" s="77">
        <v>107605.13</v>
      </c>
      <c r="Q465" s="78">
        <v>5483.36</v>
      </c>
      <c r="R465" s="77">
        <v>108682.21</v>
      </c>
      <c r="S465" s="78">
        <v>5353.7300000000005</v>
      </c>
      <c r="T465" s="77">
        <v>109772.19</v>
      </c>
      <c r="U465" s="78">
        <v>5052.5599999999995</v>
      </c>
      <c r="V465" s="77">
        <v>110868.62000000001</v>
      </c>
      <c r="W465" s="78">
        <v>5084.8</v>
      </c>
      <c r="X465" s="77">
        <v>111977.96</v>
      </c>
      <c r="Y465" s="78">
        <v>4785.839999999999</v>
      </c>
      <c r="Z465" s="77">
        <v>113100.19</v>
      </c>
      <c r="AA465" s="78">
        <v>4802.9400000000005</v>
      </c>
      <c r="AB465" s="83">
        <v>1285624.57</v>
      </c>
      <c r="AC465" s="84">
        <v>65060.09</v>
      </c>
    </row>
    <row r="466" spans="1:29" ht="12.75">
      <c r="A466" s="46" t="s">
        <v>229</v>
      </c>
      <c r="B466" s="77">
        <v>162115.67</v>
      </c>
      <c r="C466" s="78">
        <v>9913.5</v>
      </c>
      <c r="D466" s="77">
        <v>163735.07</v>
      </c>
      <c r="E466" s="78">
        <v>8792.289999999999</v>
      </c>
      <c r="F466" s="77">
        <v>165375.1</v>
      </c>
      <c r="G466" s="78">
        <v>9551.02</v>
      </c>
      <c r="H466" s="77">
        <v>167025.45</v>
      </c>
      <c r="I466" s="78">
        <v>9060.630000000001</v>
      </c>
      <c r="J466" s="77">
        <v>168696.43000000002</v>
      </c>
      <c r="K466" s="78">
        <v>9169.76</v>
      </c>
      <c r="L466" s="77">
        <v>170388.03</v>
      </c>
      <c r="M466" s="78">
        <v>8682.720000000001</v>
      </c>
      <c r="N466" s="83">
        <v>997335.7500000001</v>
      </c>
      <c r="O466" s="94">
        <v>55169.920000000006</v>
      </c>
      <c r="P466" s="77">
        <v>172089.95</v>
      </c>
      <c r="Q466" s="78">
        <v>8769.44</v>
      </c>
      <c r="R466" s="77">
        <v>173812.5</v>
      </c>
      <c r="S466" s="78">
        <v>8561.99</v>
      </c>
      <c r="T466" s="77">
        <v>175555.68000000002</v>
      </c>
      <c r="U466" s="78">
        <v>8080.42</v>
      </c>
      <c r="V466" s="77">
        <v>177309.18000000002</v>
      </c>
      <c r="W466" s="78">
        <v>8131.9</v>
      </c>
      <c r="X466" s="77">
        <v>179083.13</v>
      </c>
      <c r="Y466" s="78">
        <v>7654.04</v>
      </c>
      <c r="Z466" s="77">
        <v>180878.05000000002</v>
      </c>
      <c r="AA466" s="78">
        <v>7681.120000000001</v>
      </c>
      <c r="AB466" s="83">
        <v>2056064.24</v>
      </c>
      <c r="AC466" s="84">
        <v>104048.82999999999</v>
      </c>
    </row>
    <row r="467" spans="1:29" ht="12.75">
      <c r="A467" s="46" t="s">
        <v>4</v>
      </c>
      <c r="B467" s="77">
        <v>121554.48999999999</v>
      </c>
      <c r="C467" s="78">
        <v>7433.2</v>
      </c>
      <c r="D467" s="77">
        <v>122768.56</v>
      </c>
      <c r="E467" s="78">
        <v>6592.47</v>
      </c>
      <c r="F467" s="77">
        <v>123998.42</v>
      </c>
      <c r="G467" s="78">
        <v>7161.3</v>
      </c>
      <c r="H467" s="77">
        <v>125235.69</v>
      </c>
      <c r="I467" s="78">
        <v>6793.61</v>
      </c>
      <c r="J467" s="77">
        <v>126488.75</v>
      </c>
      <c r="K467" s="78">
        <v>6875.4800000000005</v>
      </c>
      <c r="L467" s="77">
        <v>127756.95</v>
      </c>
      <c r="M467" s="78">
        <v>6510.299999999999</v>
      </c>
      <c r="N467" s="83">
        <v>747802.8599999999</v>
      </c>
      <c r="O467" s="94">
        <v>41366.36</v>
      </c>
      <c r="P467" s="77">
        <v>129033.22</v>
      </c>
      <c r="Q467" s="78">
        <v>6575.33</v>
      </c>
      <c r="R467" s="77">
        <v>130324.61999999998</v>
      </c>
      <c r="S467" s="78">
        <v>6419.889999999999</v>
      </c>
      <c r="T467" s="77">
        <v>131631.83000000002</v>
      </c>
      <c r="U467" s="78">
        <v>6058.610000000001</v>
      </c>
      <c r="V467" s="77">
        <v>132946.43</v>
      </c>
      <c r="W467" s="78">
        <v>6097.29</v>
      </c>
      <c r="X467" s="77">
        <v>134276.84</v>
      </c>
      <c r="Y467" s="78">
        <v>5739.01</v>
      </c>
      <c r="Z467" s="77">
        <v>135622.37</v>
      </c>
      <c r="AA467" s="78">
        <v>5759.35</v>
      </c>
      <c r="AB467" s="83">
        <v>1541638.17</v>
      </c>
      <c r="AC467" s="84">
        <v>78015.84</v>
      </c>
    </row>
    <row r="468" spans="1:29" ht="12.75">
      <c r="A468" s="46" t="s">
        <v>10</v>
      </c>
      <c r="B468" s="77">
        <v>37028.78</v>
      </c>
      <c r="C468" s="78">
        <v>2264.3500000000004</v>
      </c>
      <c r="D468" s="77">
        <v>37398.51</v>
      </c>
      <c r="E468" s="78">
        <v>2008.22</v>
      </c>
      <c r="F468" s="77">
        <v>37773.270000000004</v>
      </c>
      <c r="G468" s="78">
        <v>2181.61</v>
      </c>
      <c r="H468" s="77">
        <v>38150.06</v>
      </c>
      <c r="I468" s="78">
        <v>2069.4700000000003</v>
      </c>
      <c r="J468" s="77">
        <v>38531.89</v>
      </c>
      <c r="K468" s="78">
        <v>2094.42</v>
      </c>
      <c r="L468" s="77">
        <v>38918.1</v>
      </c>
      <c r="M468" s="78">
        <v>1983.27</v>
      </c>
      <c r="N468" s="83">
        <v>227800.61000000002</v>
      </c>
      <c r="O468" s="94">
        <v>12601.340000000002</v>
      </c>
      <c r="P468" s="77">
        <v>39307</v>
      </c>
      <c r="Q468" s="78">
        <v>2003.0799999999997</v>
      </c>
      <c r="R468" s="77">
        <v>39700.28</v>
      </c>
      <c r="S468" s="78">
        <v>1955.73</v>
      </c>
      <c r="T468" s="77">
        <v>40098.61</v>
      </c>
      <c r="U468" s="78">
        <v>1845.65</v>
      </c>
      <c r="V468" s="77">
        <v>40498.95</v>
      </c>
      <c r="W468" s="78">
        <v>1857.3799999999999</v>
      </c>
      <c r="X468" s="77">
        <v>40904.35</v>
      </c>
      <c r="Y468" s="78">
        <v>1748.18</v>
      </c>
      <c r="Z468" s="77">
        <v>41314.11</v>
      </c>
      <c r="AA468" s="78">
        <v>1754.48</v>
      </c>
      <c r="AB468" s="83">
        <v>469623.91</v>
      </c>
      <c r="AC468" s="84">
        <v>23765.840000000004</v>
      </c>
    </row>
    <row r="469" spans="1:29" ht="13.5" thickBot="1">
      <c r="A469" s="46" t="s">
        <v>11</v>
      </c>
      <c r="B469" s="77">
        <v>451882.45</v>
      </c>
      <c r="C469" s="78">
        <v>27632.84</v>
      </c>
      <c r="D469" s="77">
        <v>456396.23</v>
      </c>
      <c r="E469" s="78">
        <v>24507.870000000003</v>
      </c>
      <c r="F469" s="77">
        <v>460967.83</v>
      </c>
      <c r="G469" s="78">
        <v>26622.48</v>
      </c>
      <c r="H469" s="77">
        <v>465567.86</v>
      </c>
      <c r="I469" s="78">
        <v>25255.41</v>
      </c>
      <c r="J469" s="77">
        <v>470225.71</v>
      </c>
      <c r="K469" s="78">
        <v>25559.59</v>
      </c>
      <c r="L469" s="77">
        <v>474940.74</v>
      </c>
      <c r="M469" s="78">
        <v>24202.48</v>
      </c>
      <c r="N469" s="83">
        <v>2779980.8200000003</v>
      </c>
      <c r="O469" s="94">
        <v>153780.67</v>
      </c>
      <c r="P469" s="77">
        <v>479684.85</v>
      </c>
      <c r="Q469" s="78">
        <v>24444.23</v>
      </c>
      <c r="R469" s="77">
        <v>484486.13</v>
      </c>
      <c r="S469" s="78">
        <v>23865.9</v>
      </c>
      <c r="T469" s="77">
        <v>489345.25</v>
      </c>
      <c r="U469" s="78">
        <v>22523.25</v>
      </c>
      <c r="V469" s="77">
        <v>494232.77999999997</v>
      </c>
      <c r="W469" s="78">
        <v>22667.079999999998</v>
      </c>
      <c r="X469" s="77">
        <v>499178.16</v>
      </c>
      <c r="Y469" s="78">
        <v>21334.77</v>
      </c>
      <c r="Z469" s="77">
        <v>504180.69</v>
      </c>
      <c r="AA469" s="78">
        <v>21410.399999999998</v>
      </c>
      <c r="AB469" s="83">
        <v>5731088.680000002</v>
      </c>
      <c r="AC469" s="84">
        <v>290026.30000000005</v>
      </c>
    </row>
    <row r="470" spans="1:29" s="52" customFormat="1" ht="12.75" thickBot="1">
      <c r="A470" s="53" t="s">
        <v>244</v>
      </c>
      <c r="B470" s="81">
        <v>2097647.4</v>
      </c>
      <c r="C470" s="82">
        <v>128272.56000000001</v>
      </c>
      <c r="D470" s="81">
        <v>2118600.7</v>
      </c>
      <c r="E470" s="82">
        <v>113765.78</v>
      </c>
      <c r="F470" s="81">
        <v>2139821.9</v>
      </c>
      <c r="G470" s="82">
        <v>123582.21</v>
      </c>
      <c r="H470" s="81">
        <v>2161175.6</v>
      </c>
      <c r="I470" s="82">
        <v>117236.34000000001</v>
      </c>
      <c r="J470" s="81">
        <v>2182797.1799999997</v>
      </c>
      <c r="K470" s="82">
        <v>118648.48999999999</v>
      </c>
      <c r="L470" s="81">
        <v>2204684.7</v>
      </c>
      <c r="M470" s="82">
        <v>112348.02</v>
      </c>
      <c r="N470" s="632">
        <v>12904727.48</v>
      </c>
      <c r="O470" s="633">
        <v>713853.4000000001</v>
      </c>
      <c r="P470" s="81">
        <v>2226706.7</v>
      </c>
      <c r="Q470" s="82">
        <v>113470.21</v>
      </c>
      <c r="R470" s="81">
        <v>2248994.61</v>
      </c>
      <c r="S470" s="82">
        <v>110786.22</v>
      </c>
      <c r="T470" s="81">
        <v>2271550.46</v>
      </c>
      <c r="U470" s="82">
        <v>104553.36</v>
      </c>
      <c r="V470" s="81">
        <v>2294238.59</v>
      </c>
      <c r="W470" s="82">
        <v>105220.68</v>
      </c>
      <c r="X470" s="81">
        <v>2317194.8600000003</v>
      </c>
      <c r="Y470" s="82">
        <v>99036.51</v>
      </c>
      <c r="Z470" s="81">
        <v>2340416.97</v>
      </c>
      <c r="AA470" s="82">
        <v>99387.56</v>
      </c>
      <c r="AB470" s="632">
        <v>26603829.669999998</v>
      </c>
      <c r="AC470" s="633">
        <v>1346307.9400000002</v>
      </c>
    </row>
    <row r="471" spans="1:29" ht="13.5" thickBot="1">
      <c r="A471" s="52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1"/>
      <c r="AC471" s="52"/>
    </row>
    <row r="472" spans="1:29" s="52" customFormat="1" ht="12.75" thickBot="1">
      <c r="A472" s="24" t="s">
        <v>218</v>
      </c>
      <c r="B472" s="49"/>
      <c r="C472" s="49"/>
      <c r="D472" s="49"/>
      <c r="E472" s="49"/>
      <c r="F472" s="49"/>
      <c r="G472" s="49"/>
      <c r="H472" s="88" t="s">
        <v>256</v>
      </c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88" t="s">
        <v>256</v>
      </c>
      <c r="W472" s="49"/>
      <c r="X472" s="49"/>
      <c r="Y472" s="49"/>
      <c r="Z472" s="49"/>
      <c r="AA472" s="49"/>
      <c r="AB472" s="49"/>
      <c r="AC472" s="48"/>
    </row>
    <row r="473" spans="1:29" ht="12.75">
      <c r="A473" s="736" t="s">
        <v>254</v>
      </c>
      <c r="B473" s="44">
        <v>56309.17</v>
      </c>
      <c r="C473" s="43">
        <v>41343.56</v>
      </c>
      <c r="D473" s="44">
        <v>56309.17</v>
      </c>
      <c r="E473" s="43">
        <v>37083.39</v>
      </c>
      <c r="F473" s="44">
        <v>56309.17</v>
      </c>
      <c r="G473" s="43">
        <v>40769.66</v>
      </c>
      <c r="H473" s="44">
        <v>56309.17</v>
      </c>
      <c r="I473" s="43">
        <v>39176.83</v>
      </c>
      <c r="J473" s="44">
        <v>56309.17</v>
      </c>
      <c r="K473" s="43">
        <v>40195.77</v>
      </c>
      <c r="L473" s="44">
        <v>56309.17</v>
      </c>
      <c r="M473" s="43">
        <v>38621.45</v>
      </c>
      <c r="N473" s="44">
        <v>337855.01999999996</v>
      </c>
      <c r="O473" s="43">
        <v>237190.65999999997</v>
      </c>
      <c r="P473" s="44">
        <v>56309.17</v>
      </c>
      <c r="Q473" s="43">
        <v>39621.88</v>
      </c>
      <c r="R473" s="44">
        <v>56309.17</v>
      </c>
      <c r="S473" s="43">
        <v>39334.94</v>
      </c>
      <c r="T473" s="44">
        <v>56309.17</v>
      </c>
      <c r="U473" s="43">
        <v>37788.38</v>
      </c>
      <c r="V473" s="44">
        <v>56309.17</v>
      </c>
      <c r="W473" s="43">
        <v>38761.05</v>
      </c>
      <c r="X473" s="44">
        <v>56309.17</v>
      </c>
      <c r="Y473" s="43">
        <v>37233</v>
      </c>
      <c r="Z473" s="44">
        <v>56309.17</v>
      </c>
      <c r="AA473" s="43">
        <v>38187.16</v>
      </c>
      <c r="AB473" s="44">
        <v>675710.04</v>
      </c>
      <c r="AC473" s="43">
        <v>468117.06999999995</v>
      </c>
    </row>
    <row r="474" spans="1:29" ht="12.75">
      <c r="A474" s="739" t="s">
        <v>37</v>
      </c>
      <c r="B474" s="601">
        <v>56309.17</v>
      </c>
      <c r="C474" s="602">
        <v>41343.56</v>
      </c>
      <c r="D474" s="601">
        <v>56309.17</v>
      </c>
      <c r="E474" s="602">
        <v>37083.39</v>
      </c>
      <c r="F474" s="601">
        <v>56309.17</v>
      </c>
      <c r="G474" s="602">
        <v>40769.66</v>
      </c>
      <c r="H474" s="601">
        <v>56309.17</v>
      </c>
      <c r="I474" s="602">
        <v>39176.83</v>
      </c>
      <c r="J474" s="601">
        <v>56309.17</v>
      </c>
      <c r="K474" s="602">
        <v>40195.77</v>
      </c>
      <c r="L474" s="601">
        <v>56309.17</v>
      </c>
      <c r="M474" s="602">
        <v>38621.45</v>
      </c>
      <c r="N474" s="603">
        <v>337855.01999999996</v>
      </c>
      <c r="O474" s="94">
        <v>237190.65999999997</v>
      </c>
      <c r="P474" s="601">
        <v>56309.17</v>
      </c>
      <c r="Q474" s="602">
        <v>39621.88</v>
      </c>
      <c r="R474" s="601">
        <v>56309.17</v>
      </c>
      <c r="S474" s="602">
        <v>39334.94</v>
      </c>
      <c r="T474" s="601">
        <v>56309.17</v>
      </c>
      <c r="U474" s="602">
        <v>37788.38</v>
      </c>
      <c r="V474" s="601">
        <v>56309.17</v>
      </c>
      <c r="W474" s="602">
        <v>38761.05</v>
      </c>
      <c r="X474" s="601">
        <v>56309.17</v>
      </c>
      <c r="Y474" s="602">
        <v>37233</v>
      </c>
      <c r="Z474" s="601">
        <v>56309.17</v>
      </c>
      <c r="AA474" s="602">
        <v>38187.16</v>
      </c>
      <c r="AB474" s="603">
        <v>675710.04</v>
      </c>
      <c r="AC474" s="94">
        <v>468117.06999999995</v>
      </c>
    </row>
    <row r="475" spans="1:29" ht="12.75">
      <c r="A475" s="739" t="s">
        <v>8</v>
      </c>
      <c r="B475" s="601"/>
      <c r="C475" s="602"/>
      <c r="D475" s="601"/>
      <c r="E475" s="602"/>
      <c r="F475" s="601"/>
      <c r="G475" s="602"/>
      <c r="H475" s="601"/>
      <c r="I475" s="602"/>
      <c r="J475" s="601"/>
      <c r="K475" s="602"/>
      <c r="L475" s="601"/>
      <c r="M475" s="602"/>
      <c r="N475" s="603">
        <v>0</v>
      </c>
      <c r="O475" s="94">
        <v>0</v>
      </c>
      <c r="P475" s="601"/>
      <c r="Q475" s="602"/>
      <c r="R475" s="601"/>
      <c r="S475" s="602"/>
      <c r="T475" s="601"/>
      <c r="U475" s="602"/>
      <c r="V475" s="601"/>
      <c r="W475" s="602"/>
      <c r="X475" s="601"/>
      <c r="Y475" s="602"/>
      <c r="Z475" s="601"/>
      <c r="AA475" s="602"/>
      <c r="AB475" s="603">
        <v>0</v>
      </c>
      <c r="AC475" s="94">
        <v>0</v>
      </c>
    </row>
    <row r="476" spans="1:29" ht="12.75">
      <c r="A476" s="739" t="s">
        <v>11</v>
      </c>
      <c r="B476" s="601"/>
      <c r="C476" s="602"/>
      <c r="D476" s="601"/>
      <c r="E476" s="602"/>
      <c r="F476" s="601"/>
      <c r="G476" s="602"/>
      <c r="H476" s="601"/>
      <c r="I476" s="602"/>
      <c r="J476" s="601"/>
      <c r="K476" s="602"/>
      <c r="L476" s="601"/>
      <c r="M476" s="602"/>
      <c r="N476" s="603">
        <v>0</v>
      </c>
      <c r="O476" s="94">
        <v>0</v>
      </c>
      <c r="P476" s="601"/>
      <c r="Q476" s="602"/>
      <c r="R476" s="601"/>
      <c r="S476" s="602"/>
      <c r="T476" s="601"/>
      <c r="U476" s="602"/>
      <c r="V476" s="601"/>
      <c r="W476" s="602"/>
      <c r="X476" s="601"/>
      <c r="Y476" s="602"/>
      <c r="Z476" s="601"/>
      <c r="AA476" s="602"/>
      <c r="AB476" s="603">
        <v>0</v>
      </c>
      <c r="AC476" s="94">
        <v>0</v>
      </c>
    </row>
    <row r="477" spans="1:29" ht="12.75">
      <c r="A477" s="661" t="s">
        <v>487</v>
      </c>
      <c r="B477" s="44">
        <v>9836</v>
      </c>
      <c r="C477" s="43">
        <v>0</v>
      </c>
      <c r="D477" s="44">
        <v>9836</v>
      </c>
      <c r="E477" s="43">
        <v>0</v>
      </c>
      <c r="F477" s="44">
        <v>9836</v>
      </c>
      <c r="G477" s="43">
        <v>0</v>
      </c>
      <c r="H477" s="44">
        <v>9836</v>
      </c>
      <c r="I477" s="43">
        <v>0</v>
      </c>
      <c r="J477" s="44">
        <v>9836</v>
      </c>
      <c r="K477" s="43">
        <v>0</v>
      </c>
      <c r="L477" s="44">
        <v>9836</v>
      </c>
      <c r="M477" s="43">
        <v>0</v>
      </c>
      <c r="N477" s="44">
        <v>59016</v>
      </c>
      <c r="O477" s="43">
        <v>0</v>
      </c>
      <c r="P477" s="44">
        <v>9836</v>
      </c>
      <c r="Q477" s="43">
        <v>0</v>
      </c>
      <c r="R477" s="44">
        <v>9836</v>
      </c>
      <c r="S477" s="43">
        <v>0</v>
      </c>
      <c r="T477" s="44">
        <v>9836</v>
      </c>
      <c r="U477" s="43">
        <v>0</v>
      </c>
      <c r="V477" s="44">
        <v>9836</v>
      </c>
      <c r="W477" s="43">
        <v>0</v>
      </c>
      <c r="X477" s="44">
        <v>9836</v>
      </c>
      <c r="Y477" s="43">
        <v>0</v>
      </c>
      <c r="Z477" s="44">
        <v>9836</v>
      </c>
      <c r="AA477" s="43">
        <v>0</v>
      </c>
      <c r="AB477" s="44">
        <v>118032</v>
      </c>
      <c r="AC477" s="43">
        <v>0</v>
      </c>
    </row>
    <row r="478" spans="1:29" s="1" customFormat="1" ht="12.75" thickBot="1">
      <c r="A478" s="436" t="s">
        <v>342</v>
      </c>
      <c r="B478" s="900">
        <v>9836</v>
      </c>
      <c r="C478" s="901"/>
      <c r="D478" s="900">
        <v>9836</v>
      </c>
      <c r="E478" s="901"/>
      <c r="F478" s="900">
        <v>9836</v>
      </c>
      <c r="G478" s="901"/>
      <c r="H478" s="900">
        <v>9836</v>
      </c>
      <c r="I478" s="901"/>
      <c r="J478" s="900">
        <v>9836</v>
      </c>
      <c r="K478" s="901"/>
      <c r="L478" s="900">
        <v>9836</v>
      </c>
      <c r="M478" s="901"/>
      <c r="N478" s="902">
        <v>59016</v>
      </c>
      <c r="O478" s="903">
        <v>0</v>
      </c>
      <c r="P478" s="900">
        <v>9836</v>
      </c>
      <c r="Q478" s="901"/>
      <c r="R478" s="900">
        <v>9836</v>
      </c>
      <c r="S478" s="901"/>
      <c r="T478" s="900">
        <v>9836</v>
      </c>
      <c r="U478" s="901"/>
      <c r="V478" s="900">
        <v>9836</v>
      </c>
      <c r="W478" s="901"/>
      <c r="X478" s="900">
        <v>9836</v>
      </c>
      <c r="Y478" s="901"/>
      <c r="Z478" s="900">
        <v>9836</v>
      </c>
      <c r="AA478" s="901"/>
      <c r="AB478" s="902">
        <v>118032</v>
      </c>
      <c r="AC478" s="903">
        <v>0</v>
      </c>
    </row>
    <row r="479" spans="1:29" s="1" customFormat="1" ht="12.75" thickBot="1">
      <c r="A479" s="931" t="s">
        <v>488</v>
      </c>
      <c r="B479" s="929">
        <v>66145.17</v>
      </c>
      <c r="C479" s="910">
        <v>41343.56</v>
      </c>
      <c r="D479" s="929">
        <v>66145.17</v>
      </c>
      <c r="E479" s="910">
        <v>37083.39</v>
      </c>
      <c r="F479" s="929">
        <v>66145.17</v>
      </c>
      <c r="G479" s="910">
        <v>40769.66</v>
      </c>
      <c r="H479" s="929">
        <v>66145.17</v>
      </c>
      <c r="I479" s="910">
        <v>39176.83</v>
      </c>
      <c r="J479" s="929">
        <v>66145.17</v>
      </c>
      <c r="K479" s="910">
        <v>40195.77</v>
      </c>
      <c r="L479" s="929">
        <v>66145.17</v>
      </c>
      <c r="M479" s="910">
        <v>38621.45</v>
      </c>
      <c r="N479" s="929">
        <v>396871.01999999996</v>
      </c>
      <c r="O479" s="910">
        <v>237190.65999999997</v>
      </c>
      <c r="P479" s="929">
        <v>66145.17</v>
      </c>
      <c r="Q479" s="910">
        <v>39621.88</v>
      </c>
      <c r="R479" s="929">
        <v>66145.17</v>
      </c>
      <c r="S479" s="910">
        <v>39334.94</v>
      </c>
      <c r="T479" s="929">
        <v>66145.17</v>
      </c>
      <c r="U479" s="910">
        <v>37788.38</v>
      </c>
      <c r="V479" s="929">
        <v>66145.17</v>
      </c>
      <c r="W479" s="910">
        <v>38761.05</v>
      </c>
      <c r="X479" s="929">
        <v>66145.17</v>
      </c>
      <c r="Y479" s="910">
        <v>37233</v>
      </c>
      <c r="Z479" s="929">
        <v>66145.17</v>
      </c>
      <c r="AA479" s="910">
        <v>38187.16</v>
      </c>
      <c r="AB479" s="929">
        <v>793742.04</v>
      </c>
      <c r="AC479" s="910">
        <v>468117.06999999995</v>
      </c>
    </row>
    <row r="480" spans="1:30" ht="13.5" thickBot="1">
      <c r="A480" s="908" t="s">
        <v>494</v>
      </c>
      <c r="B480" s="909">
        <v>2163792.57</v>
      </c>
      <c r="C480" s="910">
        <v>169616.12</v>
      </c>
      <c r="D480" s="909">
        <v>2184745.87</v>
      </c>
      <c r="E480" s="910">
        <v>150849.16999999998</v>
      </c>
      <c r="F480" s="909">
        <v>2205967.07</v>
      </c>
      <c r="G480" s="910">
        <v>164351.87</v>
      </c>
      <c r="H480" s="909">
        <v>2227320.77</v>
      </c>
      <c r="I480" s="910">
        <v>156413.17</v>
      </c>
      <c r="J480" s="909">
        <v>2248942.3499999996</v>
      </c>
      <c r="K480" s="910">
        <v>158844.25999999998</v>
      </c>
      <c r="L480" s="909">
        <v>2270829.87</v>
      </c>
      <c r="M480" s="910">
        <v>150969.47</v>
      </c>
      <c r="N480" s="909">
        <v>13301598.5</v>
      </c>
      <c r="O480" s="910">
        <v>951044.06</v>
      </c>
      <c r="P480" s="909">
        <v>2292851.87</v>
      </c>
      <c r="Q480" s="910">
        <v>153092.09</v>
      </c>
      <c r="R480" s="909">
        <v>2315139.78</v>
      </c>
      <c r="S480" s="910">
        <v>150121.16</v>
      </c>
      <c r="T480" s="909">
        <v>2337695.63</v>
      </c>
      <c r="U480" s="910">
        <v>142341.74</v>
      </c>
      <c r="V480" s="909">
        <v>2360383.76</v>
      </c>
      <c r="W480" s="910">
        <v>143981.72999999998</v>
      </c>
      <c r="X480" s="909">
        <v>2383340.0300000003</v>
      </c>
      <c r="Y480" s="910">
        <v>136269.51</v>
      </c>
      <c r="Z480" s="909">
        <v>2406562.14</v>
      </c>
      <c r="AA480" s="910">
        <v>137574.72</v>
      </c>
      <c r="AB480" s="909">
        <v>27397571.709999997</v>
      </c>
      <c r="AC480" s="910">
        <v>1814425.0100000002</v>
      </c>
      <c r="AD480" s="1"/>
    </row>
    <row r="481" ht="13.5" thickBot="1"/>
    <row r="482" spans="1:29" ht="12.75">
      <c r="A482" s="933" t="s">
        <v>253</v>
      </c>
      <c r="B482" s="934">
        <v>99488.32</v>
      </c>
      <c r="C482" s="935">
        <v>3263.9300000000003</v>
      </c>
      <c r="D482" s="934">
        <v>99488.32</v>
      </c>
      <c r="E482" s="935">
        <v>2283.0999999999995</v>
      </c>
      <c r="F482" s="934">
        <v>96454.99</v>
      </c>
      <c r="G482" s="935">
        <v>1405.87</v>
      </c>
      <c r="H482" s="934">
        <v>96454.99</v>
      </c>
      <c r="I482" s="935">
        <v>828.45</v>
      </c>
      <c r="J482" s="934">
        <v>0</v>
      </c>
      <c r="K482" s="935">
        <v>0</v>
      </c>
      <c r="L482" s="934">
        <v>0</v>
      </c>
      <c r="M482" s="935">
        <v>0</v>
      </c>
      <c r="N482" s="934">
        <v>391886.62</v>
      </c>
      <c r="O482" s="935">
        <v>7781.349999999999</v>
      </c>
      <c r="P482" s="934">
        <v>0</v>
      </c>
      <c r="Q482" s="935">
        <v>0</v>
      </c>
      <c r="R482" s="934">
        <v>0</v>
      </c>
      <c r="S482" s="935">
        <v>0</v>
      </c>
      <c r="T482" s="934">
        <v>0</v>
      </c>
      <c r="U482" s="935">
        <v>0</v>
      </c>
      <c r="V482" s="934">
        <v>0</v>
      </c>
      <c r="W482" s="935">
        <v>0</v>
      </c>
      <c r="X482" s="934">
        <v>0</v>
      </c>
      <c r="Y482" s="935">
        <v>0</v>
      </c>
      <c r="Z482" s="934">
        <v>0</v>
      </c>
      <c r="AA482" s="935">
        <v>0</v>
      </c>
      <c r="AB482" s="934">
        <v>385819.96</v>
      </c>
      <c r="AC482" s="935">
        <v>7707.139999999999</v>
      </c>
    </row>
    <row r="483" spans="1:29" ht="12.75">
      <c r="A483" s="738" t="s">
        <v>481</v>
      </c>
      <c r="B483" s="936">
        <v>0</v>
      </c>
      <c r="C483" s="937">
        <v>0</v>
      </c>
      <c r="D483" s="936">
        <v>0</v>
      </c>
      <c r="E483" s="937">
        <v>0</v>
      </c>
      <c r="F483" s="936">
        <v>0</v>
      </c>
      <c r="G483" s="937">
        <v>0</v>
      </c>
      <c r="H483" s="936">
        <v>0</v>
      </c>
      <c r="I483" s="937">
        <v>0</v>
      </c>
      <c r="J483" s="936">
        <v>0</v>
      </c>
      <c r="K483" s="937">
        <v>0</v>
      </c>
      <c r="L483" s="936">
        <v>0</v>
      </c>
      <c r="M483" s="937">
        <v>0</v>
      </c>
      <c r="N483" s="936">
        <v>0</v>
      </c>
      <c r="O483" s="937">
        <v>0</v>
      </c>
      <c r="P483" s="936">
        <v>0</v>
      </c>
      <c r="Q483" s="937">
        <v>0</v>
      </c>
      <c r="R483" s="936">
        <v>0</v>
      </c>
      <c r="S483" s="937">
        <v>0</v>
      </c>
      <c r="T483" s="936">
        <v>0</v>
      </c>
      <c r="U483" s="937">
        <v>0</v>
      </c>
      <c r="V483" s="936">
        <v>0</v>
      </c>
      <c r="W483" s="937">
        <v>0</v>
      </c>
      <c r="X483" s="936">
        <v>0</v>
      </c>
      <c r="Y483" s="937">
        <v>0</v>
      </c>
      <c r="Z483" s="936">
        <v>0</v>
      </c>
      <c r="AA483" s="937">
        <v>0</v>
      </c>
      <c r="AB483" s="936">
        <v>0</v>
      </c>
      <c r="AC483" s="937">
        <v>0</v>
      </c>
    </row>
    <row r="484" spans="1:30" ht="12.75">
      <c r="A484" s="932"/>
      <c r="B484" s="77"/>
      <c r="C484" s="78"/>
      <c r="D484" s="77"/>
      <c r="E484" s="78"/>
      <c r="F484" s="77" t="s">
        <v>514</v>
      </c>
      <c r="G484" s="78" t="s">
        <v>514</v>
      </c>
      <c r="H484" s="77" t="s">
        <v>514</v>
      </c>
      <c r="I484" s="78" t="s">
        <v>514</v>
      </c>
      <c r="J484" s="77" t="s">
        <v>514</v>
      </c>
      <c r="K484" s="78" t="s">
        <v>514</v>
      </c>
      <c r="L484" s="77" t="s">
        <v>514</v>
      </c>
      <c r="M484" s="78" t="s">
        <v>514</v>
      </c>
      <c r="N484" s="83">
        <v>0</v>
      </c>
      <c r="O484" s="84">
        <v>0</v>
      </c>
      <c r="P484" s="77" t="s">
        <v>514</v>
      </c>
      <c r="Q484" s="78" t="s">
        <v>514</v>
      </c>
      <c r="R484" s="77" t="s">
        <v>514</v>
      </c>
      <c r="S484" s="78" t="s">
        <v>514</v>
      </c>
      <c r="T484" s="77" t="s">
        <v>514</v>
      </c>
      <c r="U484" s="78" t="s">
        <v>514</v>
      </c>
      <c r="V484" s="77" t="s">
        <v>514</v>
      </c>
      <c r="W484" s="78" t="s">
        <v>514</v>
      </c>
      <c r="X484" s="77" t="s">
        <v>514</v>
      </c>
      <c r="Y484" s="78" t="s">
        <v>514</v>
      </c>
      <c r="Z484" s="77" t="s">
        <v>514</v>
      </c>
      <c r="AA484" s="78" t="s">
        <v>514</v>
      </c>
      <c r="AB484" s="83">
        <v>0</v>
      </c>
      <c r="AC484" s="84">
        <v>0</v>
      </c>
      <c r="AD484" s="1"/>
    </row>
    <row r="485" spans="1:30" ht="12.75">
      <c r="A485" s="738" t="s">
        <v>493</v>
      </c>
      <c r="B485" s="936">
        <v>99488.32</v>
      </c>
      <c r="C485" s="937">
        <v>3263.9300000000003</v>
      </c>
      <c r="D485" s="936">
        <v>99488.32</v>
      </c>
      <c r="E485" s="937">
        <v>2283.0999999999995</v>
      </c>
      <c r="F485" s="936">
        <v>96454.99</v>
      </c>
      <c r="G485" s="937">
        <v>1405.87</v>
      </c>
      <c r="H485" s="936">
        <v>96454.99</v>
      </c>
      <c r="I485" s="937">
        <v>828.45</v>
      </c>
      <c r="J485" s="936">
        <v>0</v>
      </c>
      <c r="K485" s="937">
        <v>0</v>
      </c>
      <c r="L485" s="936">
        <v>0</v>
      </c>
      <c r="M485" s="937">
        <v>0</v>
      </c>
      <c r="N485" s="936">
        <v>391886.62</v>
      </c>
      <c r="O485" s="937">
        <v>7781.349999999999</v>
      </c>
      <c r="P485" s="936">
        <v>0</v>
      </c>
      <c r="Q485" s="937">
        <v>0</v>
      </c>
      <c r="R485" s="936">
        <v>0</v>
      </c>
      <c r="S485" s="937">
        <v>0</v>
      </c>
      <c r="T485" s="936">
        <v>0</v>
      </c>
      <c r="U485" s="937">
        <v>0</v>
      </c>
      <c r="V485" s="936">
        <v>0</v>
      </c>
      <c r="W485" s="937">
        <v>0</v>
      </c>
      <c r="X485" s="936">
        <v>0</v>
      </c>
      <c r="Y485" s="937">
        <v>0</v>
      </c>
      <c r="Z485" s="936">
        <v>0</v>
      </c>
      <c r="AA485" s="937">
        <v>0</v>
      </c>
      <c r="AB485" s="936">
        <v>385819.96</v>
      </c>
      <c r="AC485" s="937">
        <v>7707.139999999999</v>
      </c>
      <c r="AD485" s="1"/>
    </row>
    <row r="486" spans="1:30" ht="12.75">
      <c r="A486" s="945" t="s">
        <v>1</v>
      </c>
      <c r="B486" s="77"/>
      <c r="C486" s="78"/>
      <c r="D486" s="77"/>
      <c r="E486" s="78"/>
      <c r="F486" s="77"/>
      <c r="G486" s="78"/>
      <c r="H486" s="77"/>
      <c r="I486" s="78"/>
      <c r="J486" s="77"/>
      <c r="K486" s="78"/>
      <c r="L486" s="77"/>
      <c r="M486" s="78"/>
      <c r="N486" s="83">
        <v>0</v>
      </c>
      <c r="O486" s="84">
        <v>0</v>
      </c>
      <c r="P486" s="77"/>
      <c r="Q486" s="78"/>
      <c r="R486" s="77"/>
      <c r="S486" s="78"/>
      <c r="T486" s="77"/>
      <c r="U486" s="78"/>
      <c r="V486" s="77"/>
      <c r="W486" s="78"/>
      <c r="X486" s="77"/>
      <c r="Y486" s="78"/>
      <c r="Z486" s="77"/>
      <c r="AA486" s="78"/>
      <c r="AB486" s="83">
        <v>0</v>
      </c>
      <c r="AC486" s="84">
        <v>0</v>
      </c>
      <c r="AD486" s="1"/>
    </row>
    <row r="487" spans="1:30" ht="12.75">
      <c r="A487" s="862" t="s">
        <v>15</v>
      </c>
      <c r="B487" s="601"/>
      <c r="C487" s="602"/>
      <c r="D487" s="601"/>
      <c r="E487" s="602"/>
      <c r="F487" s="601"/>
      <c r="G487" s="602"/>
      <c r="H487" s="601"/>
      <c r="I487" s="602"/>
      <c r="J487" s="601"/>
      <c r="K487" s="602"/>
      <c r="L487" s="601"/>
      <c r="M487" s="602"/>
      <c r="N487" s="603">
        <v>0</v>
      </c>
      <c r="O487" s="94">
        <v>0</v>
      </c>
      <c r="P487" s="601"/>
      <c r="Q487" s="602"/>
      <c r="R487" s="601"/>
      <c r="S487" s="602"/>
      <c r="T487" s="601"/>
      <c r="U487" s="602"/>
      <c r="V487" s="601"/>
      <c r="W487" s="602"/>
      <c r="X487" s="601"/>
      <c r="Y487" s="602"/>
      <c r="Z487" s="601"/>
      <c r="AA487" s="602"/>
      <c r="AB487" s="603">
        <v>0</v>
      </c>
      <c r="AC487" s="94">
        <v>0</v>
      </c>
      <c r="AD487" s="1"/>
    </row>
    <row r="488" spans="1:30" ht="12.75">
      <c r="A488" s="862" t="s">
        <v>13</v>
      </c>
      <c r="B488" s="601">
        <v>96454.99</v>
      </c>
      <c r="C488" s="602">
        <v>3213.4</v>
      </c>
      <c r="D488" s="601">
        <v>96454.99</v>
      </c>
      <c r="E488" s="602">
        <v>2259.4199999999996</v>
      </c>
      <c r="F488" s="601">
        <v>96454.99</v>
      </c>
      <c r="G488" s="602">
        <v>1405.87</v>
      </c>
      <c r="H488" s="601">
        <v>96454.99</v>
      </c>
      <c r="I488" s="602">
        <v>828.45</v>
      </c>
      <c r="J488" s="601"/>
      <c r="K488" s="602"/>
      <c r="L488" s="601"/>
      <c r="M488" s="602"/>
      <c r="N488" s="603">
        <v>385819.96</v>
      </c>
      <c r="O488" s="94">
        <v>7707.139999999999</v>
      </c>
      <c r="P488" s="601"/>
      <c r="Q488" s="602"/>
      <c r="R488" s="601"/>
      <c r="S488" s="602"/>
      <c r="T488" s="601"/>
      <c r="U488" s="602"/>
      <c r="V488" s="601"/>
      <c r="W488" s="602"/>
      <c r="X488" s="601"/>
      <c r="Y488" s="602"/>
      <c r="Z488" s="601"/>
      <c r="AA488" s="602"/>
      <c r="AB488" s="603">
        <v>385819.96</v>
      </c>
      <c r="AC488" s="94">
        <v>7707.139999999999</v>
      </c>
      <c r="AD488" s="1"/>
    </row>
    <row r="489" spans="1:30" ht="12.75">
      <c r="A489" s="924" t="s">
        <v>3</v>
      </c>
      <c r="B489" s="601"/>
      <c r="C489" s="602"/>
      <c r="D489" s="601"/>
      <c r="E489" s="602"/>
      <c r="F489" s="601"/>
      <c r="G489" s="602"/>
      <c r="H489" s="601"/>
      <c r="I489" s="602"/>
      <c r="J489" s="601"/>
      <c r="K489" s="602"/>
      <c r="L489" s="601"/>
      <c r="M489" s="602"/>
      <c r="N489" s="603">
        <v>0</v>
      </c>
      <c r="O489" s="94">
        <v>0</v>
      </c>
      <c r="P489" s="601"/>
      <c r="Q489" s="602"/>
      <c r="R489" s="601"/>
      <c r="S489" s="602"/>
      <c r="T489" s="601"/>
      <c r="U489" s="602"/>
      <c r="V489" s="601"/>
      <c r="W489" s="602"/>
      <c r="X489" s="601"/>
      <c r="Y489" s="602"/>
      <c r="Z489" s="601"/>
      <c r="AA489" s="602"/>
      <c r="AB489" s="603">
        <v>0</v>
      </c>
      <c r="AC489" s="94">
        <v>0</v>
      </c>
      <c r="AD489" s="1"/>
    </row>
    <row r="490" spans="1:30" ht="12.75">
      <c r="A490" s="924" t="s">
        <v>3</v>
      </c>
      <c r="B490" s="601">
        <v>3033.33</v>
      </c>
      <c r="C490" s="602">
        <v>50.53</v>
      </c>
      <c r="D490" s="601">
        <v>3033.33</v>
      </c>
      <c r="E490" s="602">
        <v>23.68</v>
      </c>
      <c r="F490" s="601"/>
      <c r="G490" s="602"/>
      <c r="H490" s="601"/>
      <c r="I490" s="602"/>
      <c r="J490" s="601"/>
      <c r="K490" s="602"/>
      <c r="L490" s="601"/>
      <c r="M490" s="602"/>
      <c r="N490" s="603">
        <v>6066.66</v>
      </c>
      <c r="O490" s="94">
        <v>74.21000000000001</v>
      </c>
      <c r="P490" s="601"/>
      <c r="Q490" s="602"/>
      <c r="R490" s="601"/>
      <c r="S490" s="602"/>
      <c r="T490" s="601"/>
      <c r="U490" s="602"/>
      <c r="V490" s="601"/>
      <c r="W490" s="602"/>
      <c r="X490" s="601"/>
      <c r="Y490" s="602"/>
      <c r="Z490" s="601"/>
      <c r="AA490" s="602"/>
      <c r="AB490" s="603">
        <v>6066.66</v>
      </c>
      <c r="AC490" s="94">
        <v>74.21000000000001</v>
      </c>
      <c r="AD490" s="1"/>
    </row>
    <row r="491" spans="1:30" ht="12.75">
      <c r="A491" s="862" t="s">
        <v>7</v>
      </c>
      <c r="B491" s="601"/>
      <c r="C491" s="602"/>
      <c r="D491" s="601"/>
      <c r="E491" s="602"/>
      <c r="F491" s="601"/>
      <c r="G491" s="602"/>
      <c r="H491" s="601"/>
      <c r="I491" s="602"/>
      <c r="J491" s="601"/>
      <c r="K491" s="602"/>
      <c r="L491" s="601"/>
      <c r="M491" s="602"/>
      <c r="N491" s="603">
        <v>0</v>
      </c>
      <c r="O491" s="94">
        <v>0</v>
      </c>
      <c r="P491" s="601"/>
      <c r="Q491" s="602"/>
      <c r="R491" s="601"/>
      <c r="S491" s="602"/>
      <c r="T491" s="601"/>
      <c r="U491" s="602"/>
      <c r="V491" s="601"/>
      <c r="W491" s="602"/>
      <c r="X491" s="601"/>
      <c r="Y491" s="602"/>
      <c r="Z491" s="601"/>
      <c r="AA491" s="602"/>
      <c r="AB491" s="603">
        <v>0</v>
      </c>
      <c r="AC491" s="94">
        <v>0</v>
      </c>
      <c r="AD491" s="1"/>
    </row>
    <row r="492" spans="1:30" ht="13.5" thickBot="1">
      <c r="A492" s="904" t="s">
        <v>4</v>
      </c>
      <c r="B492" s="609"/>
      <c r="C492" s="610"/>
      <c r="D492" s="609"/>
      <c r="E492" s="610"/>
      <c r="F492" s="609"/>
      <c r="G492" s="610"/>
      <c r="H492" s="609"/>
      <c r="I492" s="610"/>
      <c r="J492" s="609"/>
      <c r="K492" s="610"/>
      <c r="L492" s="609"/>
      <c r="M492" s="610"/>
      <c r="N492" s="611">
        <v>0</v>
      </c>
      <c r="O492" s="612">
        <v>0</v>
      </c>
      <c r="P492" s="609"/>
      <c r="Q492" s="610"/>
      <c r="R492" s="609"/>
      <c r="S492" s="610"/>
      <c r="T492" s="609"/>
      <c r="U492" s="610"/>
      <c r="V492" s="609"/>
      <c r="W492" s="610"/>
      <c r="X492" s="609"/>
      <c r="Y492" s="610"/>
      <c r="Z492" s="609"/>
      <c r="AA492" s="610"/>
      <c r="AB492" s="611">
        <v>0</v>
      </c>
      <c r="AC492" s="612">
        <v>0</v>
      </c>
      <c r="AD492" s="1"/>
    </row>
    <row r="493" ht="13.5" thickBot="1">
      <c r="AD493" s="1"/>
    </row>
    <row r="494" spans="1:29" ht="13.5" thickBot="1">
      <c r="A494" s="305" t="s">
        <v>314</v>
      </c>
      <c r="B494" s="306">
        <v>65005150</v>
      </c>
      <c r="C494" s="307">
        <v>978730</v>
      </c>
      <c r="D494" s="306">
        <v>65492680</v>
      </c>
      <c r="E494" s="307">
        <v>491200</v>
      </c>
      <c r="F494" s="306">
        <v>0</v>
      </c>
      <c r="G494" s="307">
        <v>0</v>
      </c>
      <c r="H494" s="306">
        <v>0</v>
      </c>
      <c r="I494" s="307">
        <v>0</v>
      </c>
      <c r="J494" s="306">
        <v>0</v>
      </c>
      <c r="K494" s="307">
        <v>0</v>
      </c>
      <c r="L494" s="306">
        <v>0</v>
      </c>
      <c r="M494" s="307">
        <v>0</v>
      </c>
      <c r="N494" s="306">
        <v>130497830</v>
      </c>
      <c r="O494" s="307">
        <v>1469930</v>
      </c>
      <c r="P494" s="306">
        <v>0</v>
      </c>
      <c r="Q494" s="307">
        <v>0</v>
      </c>
      <c r="R494" s="306">
        <v>0</v>
      </c>
      <c r="S494" s="307">
        <v>0</v>
      </c>
      <c r="T494" s="306">
        <v>0</v>
      </c>
      <c r="U494" s="307">
        <v>0</v>
      </c>
      <c r="V494" s="306">
        <v>0</v>
      </c>
      <c r="W494" s="307">
        <v>0</v>
      </c>
      <c r="X494" s="306">
        <v>0</v>
      </c>
      <c r="Y494" s="307">
        <v>0</v>
      </c>
      <c r="Z494" s="306">
        <v>0</v>
      </c>
      <c r="AA494" s="307">
        <v>0</v>
      </c>
      <c r="AB494" s="306">
        <v>130497830</v>
      </c>
      <c r="AC494" s="307">
        <v>1469930</v>
      </c>
    </row>
    <row r="495" spans="1:29" ht="13.5" thickBot="1">
      <c r="A495" s="417" t="s">
        <v>343</v>
      </c>
      <c r="B495" s="308">
        <v>65005150</v>
      </c>
      <c r="C495" s="309">
        <v>978730</v>
      </c>
      <c r="D495" s="308">
        <v>65492680</v>
      </c>
      <c r="E495" s="309">
        <v>491200</v>
      </c>
      <c r="F495" s="310"/>
      <c r="G495" s="311"/>
      <c r="H495" s="310"/>
      <c r="I495" s="311"/>
      <c r="J495" s="310"/>
      <c r="K495" s="311"/>
      <c r="L495" s="310"/>
      <c r="M495" s="311"/>
      <c r="N495" s="312">
        <v>130497830</v>
      </c>
      <c r="O495" s="313">
        <v>1469930</v>
      </c>
      <c r="P495" s="310"/>
      <c r="Q495" s="311"/>
      <c r="R495" s="310"/>
      <c r="S495" s="311"/>
      <c r="T495" s="310"/>
      <c r="U495" s="311"/>
      <c r="V495" s="310"/>
      <c r="W495" s="311"/>
      <c r="X495" s="310"/>
      <c r="Y495" s="311"/>
      <c r="Z495" s="310"/>
      <c r="AA495" s="311"/>
      <c r="AB495" s="312">
        <v>130497830</v>
      </c>
      <c r="AC495" s="313">
        <v>1469930</v>
      </c>
    </row>
    <row r="496" spans="1:29" s="52" customFormat="1" ht="12.75" thickBot="1">
      <c r="A496" s="908" t="s">
        <v>489</v>
      </c>
      <c r="B496" s="909">
        <v>65104638.32</v>
      </c>
      <c r="C496" s="910">
        <v>981993.93</v>
      </c>
      <c r="D496" s="909">
        <v>65592168.32</v>
      </c>
      <c r="E496" s="910">
        <v>493483.1</v>
      </c>
      <c r="F496" s="909">
        <v>96454.99</v>
      </c>
      <c r="G496" s="910">
        <v>1405.87</v>
      </c>
      <c r="H496" s="909">
        <v>96454.99</v>
      </c>
      <c r="I496" s="910">
        <v>828.45</v>
      </c>
      <c r="J496" s="909">
        <v>0</v>
      </c>
      <c r="K496" s="910">
        <v>0</v>
      </c>
      <c r="L496" s="909">
        <v>0</v>
      </c>
      <c r="M496" s="910">
        <v>0</v>
      </c>
      <c r="N496" s="909">
        <v>130889716.62</v>
      </c>
      <c r="O496" s="910">
        <v>1477711.35</v>
      </c>
      <c r="P496" s="909">
        <v>0</v>
      </c>
      <c r="Q496" s="910">
        <v>0</v>
      </c>
      <c r="R496" s="909">
        <v>0</v>
      </c>
      <c r="S496" s="910">
        <v>0</v>
      </c>
      <c r="T496" s="909">
        <v>0</v>
      </c>
      <c r="U496" s="910">
        <v>0</v>
      </c>
      <c r="V496" s="909">
        <v>0</v>
      </c>
      <c r="W496" s="910">
        <v>0</v>
      </c>
      <c r="X496" s="909">
        <v>0</v>
      </c>
      <c r="Y496" s="910">
        <v>0</v>
      </c>
      <c r="Z496" s="909">
        <v>0</v>
      </c>
      <c r="AA496" s="910">
        <v>0</v>
      </c>
      <c r="AB496" s="909">
        <v>130883649.96</v>
      </c>
      <c r="AC496" s="910">
        <v>1477637.14</v>
      </c>
    </row>
    <row r="497" spans="1:29" s="52" customFormat="1" ht="12.75" thickBot="1">
      <c r="A497" s="42" t="s">
        <v>245</v>
      </c>
      <c r="B497" s="40">
        <v>65170783.49</v>
      </c>
      <c r="C497" s="39">
        <v>1023337.49</v>
      </c>
      <c r="D497" s="40">
        <v>65658313.49</v>
      </c>
      <c r="E497" s="39">
        <v>530566.49</v>
      </c>
      <c r="F497" s="40">
        <v>162600.16</v>
      </c>
      <c r="G497" s="39">
        <v>42175.530000000006</v>
      </c>
      <c r="H497" s="40">
        <v>162600.16</v>
      </c>
      <c r="I497" s="39">
        <v>40005.28</v>
      </c>
      <c r="J497" s="40">
        <v>66145.17</v>
      </c>
      <c r="K497" s="39">
        <v>40195.77</v>
      </c>
      <c r="L497" s="40">
        <v>66145.17</v>
      </c>
      <c r="M497" s="39">
        <v>38621.45</v>
      </c>
      <c r="N497" s="40">
        <v>131286587.64</v>
      </c>
      <c r="O497" s="39">
        <v>1714902.01</v>
      </c>
      <c r="P497" s="40">
        <v>66145.17</v>
      </c>
      <c r="Q497" s="39">
        <v>39621.88</v>
      </c>
      <c r="R497" s="40">
        <v>66145.17</v>
      </c>
      <c r="S497" s="39">
        <v>39334.94</v>
      </c>
      <c r="T497" s="40">
        <v>66145.17</v>
      </c>
      <c r="U497" s="39">
        <v>37788.38</v>
      </c>
      <c r="V497" s="40">
        <v>66145.17</v>
      </c>
      <c r="W497" s="39">
        <v>38761.05</v>
      </c>
      <c r="X497" s="40">
        <v>66145.17</v>
      </c>
      <c r="Y497" s="39">
        <v>37233</v>
      </c>
      <c r="Z497" s="40">
        <v>66145.17</v>
      </c>
      <c r="AA497" s="39">
        <v>38187.16</v>
      </c>
      <c r="AB497" s="40">
        <v>131677392</v>
      </c>
      <c r="AC497" s="39">
        <v>1945754.21</v>
      </c>
    </row>
    <row r="498" spans="1:29" s="304" customFormat="1" ht="6" customHeight="1" thickBot="1">
      <c r="A498" s="87"/>
      <c r="B498" s="303"/>
      <c r="C498" s="303"/>
      <c r="D498" s="303"/>
      <c r="E498" s="303"/>
      <c r="F498" s="303"/>
      <c r="G498" s="303"/>
      <c r="H498" s="303"/>
      <c r="I498" s="303"/>
      <c r="J498" s="303"/>
      <c r="K498" s="303"/>
      <c r="L498" s="303"/>
      <c r="M498" s="303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3"/>
      <c r="Y498" s="303"/>
      <c r="Z498" s="303"/>
      <c r="AA498" s="303"/>
      <c r="AB498" s="303"/>
      <c r="AC498" s="303"/>
    </row>
    <row r="499" spans="1:29" ht="15.75" thickBot="1">
      <c r="A499" s="95" t="s">
        <v>217</v>
      </c>
      <c r="B499" s="40">
        <v>67268430.89</v>
      </c>
      <c r="C499" s="39">
        <v>1151610.05</v>
      </c>
      <c r="D499" s="40">
        <v>67776914.19</v>
      </c>
      <c r="E499" s="39">
        <v>644332.27</v>
      </c>
      <c r="F499" s="40">
        <v>2302422.06</v>
      </c>
      <c r="G499" s="39">
        <v>165757.74000000002</v>
      </c>
      <c r="H499" s="40">
        <v>2323775.7600000002</v>
      </c>
      <c r="I499" s="39">
        <v>157241.62</v>
      </c>
      <c r="J499" s="40">
        <v>2248942.3499999996</v>
      </c>
      <c r="K499" s="39">
        <v>158844.25999999998</v>
      </c>
      <c r="L499" s="40">
        <v>2270829.87</v>
      </c>
      <c r="M499" s="39">
        <v>150969.47</v>
      </c>
      <c r="N499" s="40">
        <v>144191315.12</v>
      </c>
      <c r="O499" s="39">
        <v>2428755.41</v>
      </c>
      <c r="P499" s="40">
        <v>2292851.87</v>
      </c>
      <c r="Q499" s="39">
        <v>153092.09</v>
      </c>
      <c r="R499" s="40">
        <v>2315139.78</v>
      </c>
      <c r="S499" s="39">
        <v>150121.16</v>
      </c>
      <c r="T499" s="40">
        <v>2337695.63</v>
      </c>
      <c r="U499" s="39">
        <v>142341.74</v>
      </c>
      <c r="V499" s="40">
        <v>2360383.76</v>
      </c>
      <c r="W499" s="39">
        <v>143981.72999999998</v>
      </c>
      <c r="X499" s="40">
        <v>2383340.0300000003</v>
      </c>
      <c r="Y499" s="39">
        <v>136269.51</v>
      </c>
      <c r="Z499" s="40">
        <v>2406562.14</v>
      </c>
      <c r="AA499" s="39">
        <v>137574.72</v>
      </c>
      <c r="AB499" s="40">
        <v>158281221.67</v>
      </c>
      <c r="AC499" s="39">
        <v>3292062.1500000004</v>
      </c>
    </row>
    <row r="502" spans="1:30" ht="27" thickBot="1">
      <c r="A502" s="33"/>
      <c r="B502" s="33"/>
      <c r="C502" s="33"/>
      <c r="D502" s="33"/>
      <c r="E502" s="33"/>
      <c r="F502" s="33"/>
      <c r="G502" s="33"/>
      <c r="H502" s="34" t="s">
        <v>266</v>
      </c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4" t="s">
        <v>266</v>
      </c>
      <c r="W502" s="33"/>
      <c r="X502" s="33"/>
      <c r="Y502" s="33"/>
      <c r="Z502" s="33"/>
      <c r="AA502" s="33"/>
      <c r="AB502" s="1053"/>
      <c r="AC502" s="1053"/>
      <c r="AD502" s="28" t="s">
        <v>266</v>
      </c>
    </row>
    <row r="503" spans="1:29" s="52" customFormat="1" ht="12.75" thickBot="1">
      <c r="A503" s="55" t="s">
        <v>220</v>
      </c>
      <c r="B503" s="54"/>
      <c r="C503" s="54"/>
      <c r="D503" s="54"/>
      <c r="E503" s="54"/>
      <c r="F503" s="54"/>
      <c r="G503" s="54"/>
      <c r="H503" s="54" t="s">
        <v>268</v>
      </c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 t="s">
        <v>268</v>
      </c>
      <c r="W503" s="54"/>
      <c r="X503" s="54"/>
      <c r="Y503" s="54"/>
      <c r="Z503" s="54"/>
      <c r="AA503" s="54"/>
      <c r="AB503" s="54"/>
      <c r="AC503" s="62"/>
    </row>
    <row r="504" spans="1:29" ht="12.75">
      <c r="A504" s="85" t="s">
        <v>246</v>
      </c>
      <c r="B504" s="79">
        <v>2352162.3200000003</v>
      </c>
      <c r="C504" s="80">
        <v>95890.94999999998</v>
      </c>
      <c r="D504" s="79">
        <v>2363906.58</v>
      </c>
      <c r="E504" s="80">
        <v>86396.29999999999</v>
      </c>
      <c r="F504" s="79">
        <v>2375785.3600000003</v>
      </c>
      <c r="G504" s="80">
        <v>88783.20999999999</v>
      </c>
      <c r="H504" s="79">
        <v>2387663.09</v>
      </c>
      <c r="I504" s="80">
        <v>82423.51999999999</v>
      </c>
      <c r="J504" s="79">
        <v>2399541.7</v>
      </c>
      <c r="K504" s="80">
        <v>81518.77</v>
      </c>
      <c r="L504" s="79">
        <v>2411553.2300000004</v>
      </c>
      <c r="M504" s="80">
        <v>75319.73</v>
      </c>
      <c r="N504" s="79">
        <v>14290612.280000001</v>
      </c>
      <c r="O504" s="80">
        <v>510332.48</v>
      </c>
      <c r="P504" s="79">
        <v>2423565.17</v>
      </c>
      <c r="Q504" s="80">
        <v>74101.41999999998</v>
      </c>
      <c r="R504" s="79">
        <v>2435710.17</v>
      </c>
      <c r="S504" s="80">
        <v>70334.97000000002</v>
      </c>
      <c r="T504" s="79">
        <v>2447855.52</v>
      </c>
      <c r="U504" s="80">
        <v>64382.20999999999</v>
      </c>
      <c r="V504" s="79">
        <v>2460133.9899999998</v>
      </c>
      <c r="W504" s="80">
        <v>62683.07999999999</v>
      </c>
      <c r="X504" s="79">
        <v>2472412.8000000003</v>
      </c>
      <c r="Y504" s="80">
        <v>56899.72000000001</v>
      </c>
      <c r="Z504" s="79">
        <v>2484824.7399999998</v>
      </c>
      <c r="AA504" s="80">
        <v>54870.420000000006</v>
      </c>
      <c r="AB504" s="79">
        <v>29015114.669999998</v>
      </c>
      <c r="AC504" s="80">
        <v>893604.2999999998</v>
      </c>
    </row>
    <row r="505" spans="1:29" ht="12.75">
      <c r="A505" s="46" t="s">
        <v>1</v>
      </c>
      <c r="B505" s="77">
        <v>253791.77000000002</v>
      </c>
      <c r="C505" s="78">
        <v>10346.35</v>
      </c>
      <c r="D505" s="77">
        <v>255059.18</v>
      </c>
      <c r="E505" s="78">
        <v>9321.83</v>
      </c>
      <c r="F505" s="77">
        <v>256340.63000000003</v>
      </c>
      <c r="G505" s="78">
        <v>9579.43</v>
      </c>
      <c r="H505" s="77">
        <v>257622.43999999997</v>
      </c>
      <c r="I505" s="78">
        <v>8893.300000000001</v>
      </c>
      <c r="J505" s="77">
        <v>258903.88999999998</v>
      </c>
      <c r="K505" s="78">
        <v>8795.689999999999</v>
      </c>
      <c r="L505" s="77">
        <v>260200.09999999998</v>
      </c>
      <c r="M505" s="78">
        <v>8126.709999999999</v>
      </c>
      <c r="N505" s="83">
        <v>1541918.0099999998</v>
      </c>
      <c r="O505" s="84">
        <v>55063.310000000005</v>
      </c>
      <c r="P505" s="77">
        <v>261495.95999999996</v>
      </c>
      <c r="Q505" s="78">
        <v>7995.41</v>
      </c>
      <c r="R505" s="77">
        <v>262806.57</v>
      </c>
      <c r="S505" s="78">
        <v>7588.9</v>
      </c>
      <c r="T505" s="77">
        <v>264116.82</v>
      </c>
      <c r="U505" s="78">
        <v>6946.65</v>
      </c>
      <c r="V505" s="77">
        <v>265441.84</v>
      </c>
      <c r="W505" s="78">
        <v>6763.25</v>
      </c>
      <c r="X505" s="77">
        <v>266766.48</v>
      </c>
      <c r="Y505" s="78">
        <v>6139.37</v>
      </c>
      <c r="Z505" s="77">
        <v>268105.9</v>
      </c>
      <c r="AA505" s="78">
        <v>5920.34</v>
      </c>
      <c r="AB505" s="83">
        <v>3130651.5799999996</v>
      </c>
      <c r="AC505" s="84">
        <v>96417.22999999998</v>
      </c>
    </row>
    <row r="506" spans="1:29" ht="12.75">
      <c r="A506" s="46" t="s">
        <v>36</v>
      </c>
      <c r="B506" s="77">
        <v>153601.8</v>
      </c>
      <c r="C506" s="78">
        <v>6261.9800000000005</v>
      </c>
      <c r="D506" s="77">
        <v>154368.58000000002</v>
      </c>
      <c r="E506" s="78">
        <v>5641.8</v>
      </c>
      <c r="F506" s="77">
        <v>155144.44</v>
      </c>
      <c r="G506" s="78">
        <v>5797.79</v>
      </c>
      <c r="H506" s="77">
        <v>155919.94</v>
      </c>
      <c r="I506" s="78">
        <v>5382.389999999999</v>
      </c>
      <c r="J506" s="77">
        <v>156695.78999999998</v>
      </c>
      <c r="K506" s="78">
        <v>5323.400000000001</v>
      </c>
      <c r="L506" s="77">
        <v>157480.01</v>
      </c>
      <c r="M506" s="78">
        <v>4918.56</v>
      </c>
      <c r="N506" s="83">
        <v>933210.56</v>
      </c>
      <c r="O506" s="84">
        <v>33325.92</v>
      </c>
      <c r="P506" s="77">
        <v>158264.58</v>
      </c>
      <c r="Q506" s="78">
        <v>4839.01</v>
      </c>
      <c r="R506" s="77">
        <v>159057.51</v>
      </c>
      <c r="S506" s="78">
        <v>4592.9800000000005</v>
      </c>
      <c r="T506" s="77">
        <v>159850.8</v>
      </c>
      <c r="U506" s="78">
        <v>4204.3099999999995</v>
      </c>
      <c r="V506" s="77">
        <v>160652.44</v>
      </c>
      <c r="W506" s="78">
        <v>4093.42</v>
      </c>
      <c r="X506" s="77">
        <v>161454.44999999998</v>
      </c>
      <c r="Y506" s="78">
        <v>3715.74</v>
      </c>
      <c r="Z506" s="77">
        <v>162264.81</v>
      </c>
      <c r="AA506" s="78">
        <v>3583.2200000000003</v>
      </c>
      <c r="AB506" s="83">
        <v>1894755.1500000001</v>
      </c>
      <c r="AC506" s="84">
        <v>58354.6</v>
      </c>
    </row>
    <row r="507" spans="1:29" ht="12.75">
      <c r="A507" s="46" t="s">
        <v>37</v>
      </c>
      <c r="B507" s="77">
        <v>241651.3</v>
      </c>
      <c r="C507" s="78">
        <v>9851.46</v>
      </c>
      <c r="D507" s="77">
        <v>242857.73</v>
      </c>
      <c r="E507" s="78">
        <v>8876.009999999998</v>
      </c>
      <c r="F507" s="77">
        <v>244078.22999999998</v>
      </c>
      <c r="G507" s="78">
        <v>9121.23</v>
      </c>
      <c r="H507" s="77">
        <v>245298.38</v>
      </c>
      <c r="I507" s="78">
        <v>8467.87</v>
      </c>
      <c r="J507" s="77">
        <v>246518.88</v>
      </c>
      <c r="K507" s="78">
        <v>8374.8</v>
      </c>
      <c r="L507" s="77">
        <v>247752.73</v>
      </c>
      <c r="M507" s="78">
        <v>7738.05</v>
      </c>
      <c r="N507" s="83">
        <v>1468157.25</v>
      </c>
      <c r="O507" s="84">
        <v>52429.42</v>
      </c>
      <c r="P507" s="77">
        <v>248986.94999999998</v>
      </c>
      <c r="Q507" s="78">
        <v>7612.799999999999</v>
      </c>
      <c r="R507" s="77">
        <v>250234.51</v>
      </c>
      <c r="S507" s="78">
        <v>7225.91</v>
      </c>
      <c r="T507" s="77">
        <v>251482.44</v>
      </c>
      <c r="U507" s="78">
        <v>6614.31</v>
      </c>
      <c r="V507" s="77">
        <v>252743.71000000002</v>
      </c>
      <c r="W507" s="78">
        <v>6439.75</v>
      </c>
      <c r="X507" s="77">
        <v>254005.34999999998</v>
      </c>
      <c r="Y507" s="78">
        <v>5845.56</v>
      </c>
      <c r="Z507" s="77">
        <v>255280.33000000002</v>
      </c>
      <c r="AA507" s="78">
        <v>5637.16</v>
      </c>
      <c r="AB507" s="83">
        <v>2980890.54</v>
      </c>
      <c r="AC507" s="84">
        <v>91804.91</v>
      </c>
    </row>
    <row r="508" spans="1:29" ht="12.75">
      <c r="A508" s="46" t="s">
        <v>19</v>
      </c>
      <c r="B508" s="77">
        <v>517834.89</v>
      </c>
      <c r="C508" s="78">
        <v>21110.559999999998</v>
      </c>
      <c r="D508" s="77">
        <v>520420.71</v>
      </c>
      <c r="E508" s="78">
        <v>19020.39</v>
      </c>
      <c r="F508" s="77">
        <v>523035.57</v>
      </c>
      <c r="G508" s="78">
        <v>19545.850000000002</v>
      </c>
      <c r="H508" s="77">
        <v>525650.78</v>
      </c>
      <c r="I508" s="78">
        <v>18145.829999999998</v>
      </c>
      <c r="J508" s="77">
        <v>528265.63</v>
      </c>
      <c r="K508" s="78">
        <v>17946.64</v>
      </c>
      <c r="L508" s="77">
        <v>530910.22</v>
      </c>
      <c r="M508" s="78">
        <v>16581.92</v>
      </c>
      <c r="N508" s="83">
        <v>3146117.8</v>
      </c>
      <c r="O508" s="84">
        <v>112351.19</v>
      </c>
      <c r="P508" s="77">
        <v>533554.4600000001</v>
      </c>
      <c r="Q508" s="78">
        <v>16313.679999999998</v>
      </c>
      <c r="R508" s="77">
        <v>536228.44</v>
      </c>
      <c r="S508" s="78">
        <v>15484.58</v>
      </c>
      <c r="T508" s="77">
        <v>538902.05</v>
      </c>
      <c r="U508" s="78">
        <v>14173.92</v>
      </c>
      <c r="V508" s="77">
        <v>541605.41</v>
      </c>
      <c r="W508" s="78">
        <v>13799.869999999999</v>
      </c>
      <c r="X508" s="77">
        <v>544308.4</v>
      </c>
      <c r="Y508" s="78">
        <v>12526.61</v>
      </c>
      <c r="Z508" s="77">
        <v>547041.15</v>
      </c>
      <c r="AA508" s="78">
        <v>12079.92</v>
      </c>
      <c r="AB508" s="83">
        <v>6387757.71</v>
      </c>
      <c r="AC508" s="84">
        <v>196729.77</v>
      </c>
    </row>
    <row r="509" spans="1:29" ht="12.75">
      <c r="A509" s="46" t="s">
        <v>15</v>
      </c>
      <c r="B509" s="77">
        <v>50601.5</v>
      </c>
      <c r="C509" s="78">
        <v>2062.89</v>
      </c>
      <c r="D509" s="77">
        <v>50854.340000000004</v>
      </c>
      <c r="E509" s="78">
        <v>1858.7</v>
      </c>
      <c r="F509" s="77">
        <v>51109.7</v>
      </c>
      <c r="G509" s="78">
        <v>1910.05</v>
      </c>
      <c r="H509" s="77">
        <v>51365.41</v>
      </c>
      <c r="I509" s="78">
        <v>1773.08</v>
      </c>
      <c r="J509" s="77">
        <v>51620.77</v>
      </c>
      <c r="K509" s="78">
        <v>1753.67</v>
      </c>
      <c r="L509" s="77">
        <v>51879.35</v>
      </c>
      <c r="M509" s="78">
        <v>1620.43</v>
      </c>
      <c r="N509" s="83">
        <v>307431.06999999995</v>
      </c>
      <c r="O509" s="84">
        <v>10978.82</v>
      </c>
      <c r="P509" s="77">
        <v>52137.58</v>
      </c>
      <c r="Q509" s="78">
        <v>1594.18</v>
      </c>
      <c r="R509" s="77">
        <v>52399.04</v>
      </c>
      <c r="S509" s="78">
        <v>1513.1100000000001</v>
      </c>
      <c r="T509" s="77">
        <v>52660.13</v>
      </c>
      <c r="U509" s="78">
        <v>1385.11</v>
      </c>
      <c r="V509" s="77">
        <v>52924.46</v>
      </c>
      <c r="W509" s="78">
        <v>1348.5600000000002</v>
      </c>
      <c r="X509" s="77">
        <v>53188.42</v>
      </c>
      <c r="Y509" s="78">
        <v>1224.1299999999999</v>
      </c>
      <c r="Z509" s="77">
        <v>53455.63</v>
      </c>
      <c r="AA509" s="78">
        <v>1180.38</v>
      </c>
      <c r="AB509" s="83">
        <v>624196.33</v>
      </c>
      <c r="AC509" s="84">
        <v>19224.290000000005</v>
      </c>
    </row>
    <row r="510" spans="1:29" ht="12.75">
      <c r="A510" s="46" t="s">
        <v>14</v>
      </c>
      <c r="B510" s="77">
        <v>32846.380000000005</v>
      </c>
      <c r="C510" s="78">
        <v>1339.07</v>
      </c>
      <c r="D510" s="77">
        <v>33010.21</v>
      </c>
      <c r="E510" s="78">
        <v>1206.54</v>
      </c>
      <c r="F510" s="77">
        <v>33176.26</v>
      </c>
      <c r="G510" s="78">
        <v>1239.8400000000001</v>
      </c>
      <c r="H510" s="77">
        <v>33341.95</v>
      </c>
      <c r="I510" s="78">
        <v>1151.04</v>
      </c>
      <c r="J510" s="77">
        <v>33508</v>
      </c>
      <c r="K510" s="78">
        <v>1138.4299999999998</v>
      </c>
      <c r="L510" s="77">
        <v>33675.56</v>
      </c>
      <c r="M510" s="78">
        <v>1051.8</v>
      </c>
      <c r="N510" s="83">
        <v>199558.36</v>
      </c>
      <c r="O510" s="84">
        <v>7126.72</v>
      </c>
      <c r="P510" s="77">
        <v>33843.47</v>
      </c>
      <c r="Q510" s="78">
        <v>1034.7</v>
      </c>
      <c r="R510" s="77">
        <v>34012.89</v>
      </c>
      <c r="S510" s="78">
        <v>982.22</v>
      </c>
      <c r="T510" s="77">
        <v>34182.67</v>
      </c>
      <c r="U510" s="78">
        <v>899.0799999999999</v>
      </c>
      <c r="V510" s="77">
        <v>34353.95</v>
      </c>
      <c r="W510" s="78">
        <v>875.38</v>
      </c>
      <c r="X510" s="77">
        <v>34525.6</v>
      </c>
      <c r="Y510" s="78">
        <v>794.54</v>
      </c>
      <c r="Z510" s="77">
        <v>34698.74</v>
      </c>
      <c r="AA510" s="78">
        <v>766.3199999999999</v>
      </c>
      <c r="AB510" s="83">
        <v>405175.67999999993</v>
      </c>
      <c r="AC510" s="84">
        <v>12478.96</v>
      </c>
    </row>
    <row r="511" spans="1:29" ht="12.75">
      <c r="A511" s="46" t="s">
        <v>13</v>
      </c>
      <c r="B511" s="77">
        <v>121845.64</v>
      </c>
      <c r="C511" s="78">
        <v>4967.320000000001</v>
      </c>
      <c r="D511" s="77">
        <v>122453.86</v>
      </c>
      <c r="E511" s="78">
        <v>4475.47</v>
      </c>
      <c r="F511" s="77">
        <v>123069.34999999999</v>
      </c>
      <c r="G511" s="78">
        <v>4599.07</v>
      </c>
      <c r="H511" s="77">
        <v>123684.48</v>
      </c>
      <c r="I511" s="78">
        <v>4269.63</v>
      </c>
      <c r="J511" s="77">
        <v>124299.97</v>
      </c>
      <c r="K511" s="78">
        <v>4222.7300000000005</v>
      </c>
      <c r="L511" s="77">
        <v>124922.02</v>
      </c>
      <c r="M511" s="78">
        <v>3901.64</v>
      </c>
      <c r="N511" s="83">
        <v>740275.32</v>
      </c>
      <c r="O511" s="84">
        <v>26435.86</v>
      </c>
      <c r="P511" s="77">
        <v>125544.43</v>
      </c>
      <c r="Q511" s="78">
        <v>3838.6299999999997</v>
      </c>
      <c r="R511" s="77">
        <v>126173.38</v>
      </c>
      <c r="S511" s="78">
        <v>3643.43</v>
      </c>
      <c r="T511" s="77">
        <v>126802.7</v>
      </c>
      <c r="U511" s="78">
        <v>3335.13</v>
      </c>
      <c r="V511" s="77">
        <v>127438.57</v>
      </c>
      <c r="W511" s="78">
        <v>3247.16</v>
      </c>
      <c r="X511" s="77">
        <v>128074.80999999998</v>
      </c>
      <c r="Y511" s="78">
        <v>2947.51</v>
      </c>
      <c r="Z511" s="77">
        <v>128717.59</v>
      </c>
      <c r="AA511" s="78">
        <v>2842.41</v>
      </c>
      <c r="AB511" s="83">
        <v>1503026.8000000003</v>
      </c>
      <c r="AC511" s="84">
        <v>46290.12999999999</v>
      </c>
    </row>
    <row r="512" spans="1:29" ht="12.75">
      <c r="A512" s="46" t="s">
        <v>208</v>
      </c>
      <c r="B512" s="77">
        <v>113667.75</v>
      </c>
      <c r="C512" s="78">
        <v>4633.88</v>
      </c>
      <c r="D512" s="77">
        <v>114235.32</v>
      </c>
      <c r="E512" s="78">
        <v>4175.07</v>
      </c>
      <c r="F512" s="77">
        <v>114809.33</v>
      </c>
      <c r="G512" s="78">
        <v>4290.400000000001</v>
      </c>
      <c r="H512" s="77">
        <v>115383.34000000001</v>
      </c>
      <c r="I512" s="78">
        <v>3983.0299999999997</v>
      </c>
      <c r="J512" s="77">
        <v>115957.36</v>
      </c>
      <c r="K512" s="78">
        <v>3939.38</v>
      </c>
      <c r="L512" s="77">
        <v>116537.82</v>
      </c>
      <c r="M512" s="78">
        <v>3639.82</v>
      </c>
      <c r="N512" s="93">
        <v>690590.9200000002</v>
      </c>
      <c r="O512" s="84">
        <v>24661.58</v>
      </c>
      <c r="P512" s="77">
        <v>117118.29000000001</v>
      </c>
      <c r="Q512" s="78">
        <v>3580.95</v>
      </c>
      <c r="R512" s="77">
        <v>117705.20000000001</v>
      </c>
      <c r="S512" s="78">
        <v>3398.88</v>
      </c>
      <c r="T512" s="77">
        <v>118292.11</v>
      </c>
      <c r="U512" s="78">
        <v>3111.1800000000003</v>
      </c>
      <c r="V512" s="77">
        <v>118885.48000000001</v>
      </c>
      <c r="W512" s="78">
        <v>3029.09</v>
      </c>
      <c r="X512" s="77">
        <v>119478.84000000001</v>
      </c>
      <c r="Y512" s="78">
        <v>2749.6699999999996</v>
      </c>
      <c r="Z512" s="77">
        <v>120078.65000000001</v>
      </c>
      <c r="AA512" s="78">
        <v>2651.58</v>
      </c>
      <c r="AB512" s="83">
        <v>1402149.4900000002</v>
      </c>
      <c r="AC512" s="84">
        <v>43182.93000000001</v>
      </c>
    </row>
    <row r="513" spans="1:29" ht="12.75">
      <c r="A513" s="46" t="s">
        <v>229</v>
      </c>
      <c r="B513" s="77">
        <v>181785.57</v>
      </c>
      <c r="C513" s="78">
        <v>7410.89</v>
      </c>
      <c r="D513" s="77">
        <v>182693.44</v>
      </c>
      <c r="E513" s="78">
        <v>6677.07</v>
      </c>
      <c r="F513" s="77">
        <v>183611.26</v>
      </c>
      <c r="G513" s="78">
        <v>6861.57</v>
      </c>
      <c r="H513" s="77">
        <v>184529.45</v>
      </c>
      <c r="I513" s="78">
        <v>6370.09</v>
      </c>
      <c r="J513" s="77">
        <v>185447.27</v>
      </c>
      <c r="K513" s="78">
        <v>6300.2</v>
      </c>
      <c r="L513" s="77">
        <v>186375.77000000002</v>
      </c>
      <c r="M513" s="78">
        <v>5821.11</v>
      </c>
      <c r="N513" s="83">
        <v>1104442.76</v>
      </c>
      <c r="O513" s="94">
        <v>39440.93</v>
      </c>
      <c r="P513" s="77">
        <v>187303.91</v>
      </c>
      <c r="Q513" s="78">
        <v>5726.8</v>
      </c>
      <c r="R513" s="77">
        <v>188242.73</v>
      </c>
      <c r="S513" s="78">
        <v>5435.76</v>
      </c>
      <c r="T513" s="77">
        <v>189181.18</v>
      </c>
      <c r="U513" s="78">
        <v>4975.73</v>
      </c>
      <c r="V513" s="77">
        <v>190130.31000000003</v>
      </c>
      <c r="W513" s="78">
        <v>4844.38</v>
      </c>
      <c r="X513" s="77">
        <v>191079.08000000002</v>
      </c>
      <c r="Y513" s="78">
        <v>4397.46</v>
      </c>
      <c r="Z513" s="77">
        <v>192038.53</v>
      </c>
      <c r="AA513" s="78">
        <v>4240.62</v>
      </c>
      <c r="AB513" s="83">
        <v>2242418.5</v>
      </c>
      <c r="AC513" s="84">
        <v>69061.68</v>
      </c>
    </row>
    <row r="514" spans="1:29" ht="12.75">
      <c r="A514" s="46" t="s">
        <v>4</v>
      </c>
      <c r="B514" s="77">
        <v>136303.13</v>
      </c>
      <c r="C514" s="78">
        <v>5556.67</v>
      </c>
      <c r="D514" s="77">
        <v>136983.55</v>
      </c>
      <c r="E514" s="78">
        <v>5006.47</v>
      </c>
      <c r="F514" s="77">
        <v>137672.04</v>
      </c>
      <c r="G514" s="78">
        <v>5144.85</v>
      </c>
      <c r="H514" s="77">
        <v>138360.19</v>
      </c>
      <c r="I514" s="78">
        <v>4776.27</v>
      </c>
      <c r="J514" s="77">
        <v>139048.69</v>
      </c>
      <c r="K514" s="78">
        <v>4723.8</v>
      </c>
      <c r="L514" s="77">
        <v>139744.56</v>
      </c>
      <c r="M514" s="78">
        <v>4364.570000000001</v>
      </c>
      <c r="N514" s="83">
        <v>828112.1599999999</v>
      </c>
      <c r="O514" s="94">
        <v>29572.63</v>
      </c>
      <c r="P514" s="77">
        <v>140440.80000000002</v>
      </c>
      <c r="Q514" s="78">
        <v>4294.06</v>
      </c>
      <c r="R514" s="77">
        <v>141144.41</v>
      </c>
      <c r="S514" s="78">
        <v>4075.7700000000004</v>
      </c>
      <c r="T514" s="77">
        <v>141848.38</v>
      </c>
      <c r="U514" s="78">
        <v>3730.74</v>
      </c>
      <c r="V514" s="77">
        <v>142559.72</v>
      </c>
      <c r="W514" s="78">
        <v>3632.41</v>
      </c>
      <c r="X514" s="77">
        <v>143271.42</v>
      </c>
      <c r="Y514" s="78">
        <v>3297.26</v>
      </c>
      <c r="Z514" s="77">
        <v>143990.49</v>
      </c>
      <c r="AA514" s="78">
        <v>3179.5800000000004</v>
      </c>
      <c r="AB514" s="83">
        <v>1681367.38</v>
      </c>
      <c r="AC514" s="84">
        <v>51782.450000000004</v>
      </c>
    </row>
    <row r="515" spans="1:29" ht="12.75">
      <c r="A515" s="46" t="s">
        <v>10</v>
      </c>
      <c r="B515" s="77">
        <v>41521.62</v>
      </c>
      <c r="C515" s="78">
        <v>1692.79</v>
      </c>
      <c r="D515" s="77">
        <v>41728.76</v>
      </c>
      <c r="E515" s="78">
        <v>1525.1799999999998</v>
      </c>
      <c r="F515" s="77">
        <v>41938.62</v>
      </c>
      <c r="G515" s="78">
        <v>1567.2</v>
      </c>
      <c r="H515" s="77">
        <v>42148.12</v>
      </c>
      <c r="I515" s="78">
        <v>1454.99</v>
      </c>
      <c r="J515" s="77">
        <v>42357.98</v>
      </c>
      <c r="K515" s="78">
        <v>1439.04</v>
      </c>
      <c r="L515" s="77">
        <v>42569.84</v>
      </c>
      <c r="M515" s="78">
        <v>1329.52</v>
      </c>
      <c r="N515" s="83">
        <v>252264.94</v>
      </c>
      <c r="O515" s="94">
        <v>9008.72</v>
      </c>
      <c r="P515" s="77">
        <v>42782.06</v>
      </c>
      <c r="Q515" s="78">
        <v>1307.99</v>
      </c>
      <c r="R515" s="77">
        <v>42996.27</v>
      </c>
      <c r="S515" s="78">
        <v>1241.55</v>
      </c>
      <c r="T515" s="77">
        <v>43210.85</v>
      </c>
      <c r="U515" s="78">
        <v>1136.59</v>
      </c>
      <c r="V515" s="77">
        <v>43427.409999999996</v>
      </c>
      <c r="W515" s="78">
        <v>1106.53</v>
      </c>
      <c r="X515" s="77">
        <v>43644.340000000004</v>
      </c>
      <c r="Y515" s="78">
        <v>1004.4300000000002</v>
      </c>
      <c r="Z515" s="77">
        <v>43863.26</v>
      </c>
      <c r="AA515" s="78">
        <v>968.51</v>
      </c>
      <c r="AB515" s="83">
        <v>512189.13</v>
      </c>
      <c r="AC515" s="84">
        <v>15774.32</v>
      </c>
    </row>
    <row r="516" spans="1:29" ht="13.5" thickBot="1">
      <c r="A516" s="46" t="s">
        <v>219</v>
      </c>
      <c r="B516" s="77">
        <v>506710.97000000003</v>
      </c>
      <c r="C516" s="78">
        <v>20657.09</v>
      </c>
      <c r="D516" s="77">
        <v>509240.89999999997</v>
      </c>
      <c r="E516" s="78">
        <v>18611.77</v>
      </c>
      <c r="F516" s="77">
        <v>511799.93</v>
      </c>
      <c r="G516" s="78">
        <v>19125.93</v>
      </c>
      <c r="H516" s="77">
        <v>514358.61</v>
      </c>
      <c r="I516" s="78">
        <v>17756</v>
      </c>
      <c r="J516" s="77">
        <v>516917.47</v>
      </c>
      <c r="K516" s="78">
        <v>17560.99</v>
      </c>
      <c r="L516" s="77">
        <v>519505.25000000006</v>
      </c>
      <c r="M516" s="78">
        <v>16225.6</v>
      </c>
      <c r="N516" s="83">
        <v>3078533.13</v>
      </c>
      <c r="O516" s="94">
        <v>109937.38000000002</v>
      </c>
      <c r="P516" s="77">
        <v>522092.68</v>
      </c>
      <c r="Q516" s="78">
        <v>15963.21</v>
      </c>
      <c r="R516" s="77">
        <v>524709.22</v>
      </c>
      <c r="S516" s="78">
        <v>15151.88</v>
      </c>
      <c r="T516" s="77">
        <v>527325.39</v>
      </c>
      <c r="U516" s="78">
        <v>13869.460000000001</v>
      </c>
      <c r="V516" s="77">
        <v>529970.69</v>
      </c>
      <c r="W516" s="78">
        <v>13503.279999999999</v>
      </c>
      <c r="X516" s="77">
        <v>532615.61</v>
      </c>
      <c r="Y516" s="78">
        <v>12257.44</v>
      </c>
      <c r="Z516" s="77">
        <v>535289.6599999999</v>
      </c>
      <c r="AA516" s="78">
        <v>11820.38</v>
      </c>
      <c r="AB516" s="83">
        <v>6250536.38</v>
      </c>
      <c r="AC516" s="84">
        <v>192503.03000000003</v>
      </c>
    </row>
    <row r="517" spans="1:29" s="52" customFormat="1" ht="12.75" thickBot="1">
      <c r="A517" s="53" t="s">
        <v>244</v>
      </c>
      <c r="B517" s="81">
        <v>2352162.3200000003</v>
      </c>
      <c r="C517" s="82">
        <v>95890.94999999998</v>
      </c>
      <c r="D517" s="81">
        <v>2363906.58</v>
      </c>
      <c r="E517" s="82">
        <v>86396.29999999999</v>
      </c>
      <c r="F517" s="81">
        <v>2375785.3600000003</v>
      </c>
      <c r="G517" s="82">
        <v>88783.20999999999</v>
      </c>
      <c r="H517" s="81">
        <v>2387663.09</v>
      </c>
      <c r="I517" s="82">
        <v>82423.51999999999</v>
      </c>
      <c r="J517" s="81">
        <v>2399541.7</v>
      </c>
      <c r="K517" s="82">
        <v>81518.77</v>
      </c>
      <c r="L517" s="81">
        <v>2411553.2300000004</v>
      </c>
      <c r="M517" s="82">
        <v>75319.73</v>
      </c>
      <c r="N517" s="632">
        <v>14290612.280000001</v>
      </c>
      <c r="O517" s="633">
        <v>510332.48</v>
      </c>
      <c r="P517" s="81">
        <v>2423565.17</v>
      </c>
      <c r="Q517" s="82">
        <v>74101.41999999998</v>
      </c>
      <c r="R517" s="81">
        <v>2435710.17</v>
      </c>
      <c r="S517" s="82">
        <v>70334.97000000002</v>
      </c>
      <c r="T517" s="81">
        <v>2447855.52</v>
      </c>
      <c r="U517" s="82">
        <v>64382.20999999999</v>
      </c>
      <c r="V517" s="81">
        <v>2460133.9899999998</v>
      </c>
      <c r="W517" s="82">
        <v>62683.07999999999</v>
      </c>
      <c r="X517" s="81">
        <v>2472412.8000000003</v>
      </c>
      <c r="Y517" s="82">
        <v>56899.72000000001</v>
      </c>
      <c r="Z517" s="81">
        <v>2484824.7399999998</v>
      </c>
      <c r="AA517" s="82">
        <v>54870.420000000006</v>
      </c>
      <c r="AB517" s="632">
        <v>29015114.669999998</v>
      </c>
      <c r="AC517" s="633">
        <v>893604.2999999998</v>
      </c>
    </row>
    <row r="518" spans="1:29" ht="13.5" thickBot="1">
      <c r="A518" s="52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1"/>
      <c r="AC518" s="52"/>
    </row>
    <row r="519" spans="1:29" s="52" customFormat="1" ht="12.75" thickBot="1">
      <c r="A519" s="24" t="s">
        <v>218</v>
      </c>
      <c r="B519" s="49"/>
      <c r="C519" s="49"/>
      <c r="D519" s="49"/>
      <c r="E519" s="49"/>
      <c r="F519" s="49"/>
      <c r="G519" s="49"/>
      <c r="H519" s="88" t="s">
        <v>256</v>
      </c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88" t="s">
        <v>256</v>
      </c>
      <c r="W519" s="49"/>
      <c r="X519" s="49"/>
      <c r="Y519" s="49"/>
      <c r="Z519" s="49"/>
      <c r="AA519" s="49"/>
      <c r="AB519" s="49"/>
      <c r="AC519" s="48"/>
    </row>
    <row r="520" spans="1:29" ht="12.75">
      <c r="A520" s="736" t="s">
        <v>254</v>
      </c>
      <c r="B520" s="44">
        <v>56309.17</v>
      </c>
      <c r="C520" s="43">
        <v>37900.21</v>
      </c>
      <c r="D520" s="44">
        <v>56309.17</v>
      </c>
      <c r="E520" s="43">
        <v>35186.6</v>
      </c>
      <c r="F520" s="44">
        <v>56309.17</v>
      </c>
      <c r="G520" s="43">
        <v>37326.32</v>
      </c>
      <c r="H520" s="44">
        <v>56309.17</v>
      </c>
      <c r="I520" s="43">
        <v>35844.56</v>
      </c>
      <c r="J520" s="44">
        <v>56309.17</v>
      </c>
      <c r="K520" s="43">
        <v>36752.43</v>
      </c>
      <c r="L520" s="44">
        <v>56309.17</v>
      </c>
      <c r="M520" s="43">
        <v>35289.18</v>
      </c>
      <c r="N520" s="44">
        <v>337855.01999999996</v>
      </c>
      <c r="O520" s="43">
        <v>218299.3</v>
      </c>
      <c r="P520" s="44">
        <v>56309.17</v>
      </c>
      <c r="Q520" s="43">
        <v>36178.54</v>
      </c>
      <c r="R520" s="44">
        <v>56309.17</v>
      </c>
      <c r="S520" s="43">
        <v>35891.59</v>
      </c>
      <c r="T520" s="44">
        <v>56309.17</v>
      </c>
      <c r="U520" s="43">
        <v>34456.11</v>
      </c>
      <c r="V520" s="44">
        <v>56309.17</v>
      </c>
      <c r="W520" s="43">
        <v>35317.7</v>
      </c>
      <c r="X520" s="44">
        <v>56309.17</v>
      </c>
      <c r="Y520" s="43">
        <v>33900.73</v>
      </c>
      <c r="Z520" s="44">
        <v>56309.17</v>
      </c>
      <c r="AA520" s="43">
        <v>34743.81</v>
      </c>
      <c r="AB520" s="44">
        <v>675710.04</v>
      </c>
      <c r="AC520" s="43">
        <v>428787.77999999997</v>
      </c>
    </row>
    <row r="521" spans="1:29" ht="12.75">
      <c r="A521" s="739" t="s">
        <v>37</v>
      </c>
      <c r="B521" s="601">
        <v>56309.17</v>
      </c>
      <c r="C521" s="602">
        <v>37900.21</v>
      </c>
      <c r="D521" s="601">
        <v>56309.17</v>
      </c>
      <c r="E521" s="602">
        <v>35186.6</v>
      </c>
      <c r="F521" s="601">
        <v>56309.17</v>
      </c>
      <c r="G521" s="602">
        <v>37326.32</v>
      </c>
      <c r="H521" s="601">
        <v>56309.17</v>
      </c>
      <c r="I521" s="602">
        <v>35844.56</v>
      </c>
      <c r="J521" s="601">
        <v>56309.17</v>
      </c>
      <c r="K521" s="602">
        <v>36752.43</v>
      </c>
      <c r="L521" s="601">
        <v>56309.17</v>
      </c>
      <c r="M521" s="602">
        <v>35289.18</v>
      </c>
      <c r="N521" s="603">
        <v>337855.01999999996</v>
      </c>
      <c r="O521" s="94">
        <v>218299.3</v>
      </c>
      <c r="P521" s="601">
        <v>56309.17</v>
      </c>
      <c r="Q521" s="602">
        <v>36178.54</v>
      </c>
      <c r="R521" s="601">
        <v>56309.17</v>
      </c>
      <c r="S521" s="602">
        <v>35891.59</v>
      </c>
      <c r="T521" s="601">
        <v>56309.17</v>
      </c>
      <c r="U521" s="602">
        <v>34456.11</v>
      </c>
      <c r="V521" s="601">
        <v>56309.17</v>
      </c>
      <c r="W521" s="602">
        <v>35317.7</v>
      </c>
      <c r="X521" s="601">
        <v>56309.17</v>
      </c>
      <c r="Y521" s="602">
        <v>33900.73</v>
      </c>
      <c r="Z521" s="601">
        <v>56309.17</v>
      </c>
      <c r="AA521" s="602">
        <v>34743.81</v>
      </c>
      <c r="AB521" s="603">
        <v>675710.04</v>
      </c>
      <c r="AC521" s="94">
        <v>428787.77999999997</v>
      </c>
    </row>
    <row r="522" spans="1:29" ht="12.75">
      <c r="A522" s="739" t="s">
        <v>8</v>
      </c>
      <c r="B522" s="601"/>
      <c r="C522" s="602"/>
      <c r="D522" s="601"/>
      <c r="E522" s="602"/>
      <c r="F522" s="601"/>
      <c r="G522" s="602"/>
      <c r="H522" s="601"/>
      <c r="I522" s="602"/>
      <c r="J522" s="601"/>
      <c r="K522" s="602"/>
      <c r="L522" s="601"/>
      <c r="M522" s="602"/>
      <c r="N522" s="603">
        <v>0</v>
      </c>
      <c r="O522" s="94">
        <v>0</v>
      </c>
      <c r="P522" s="601"/>
      <c r="Q522" s="602"/>
      <c r="R522" s="601"/>
      <c r="S522" s="602"/>
      <c r="T522" s="601"/>
      <c r="U522" s="602"/>
      <c r="V522" s="601"/>
      <c r="W522" s="602"/>
      <c r="X522" s="601"/>
      <c r="Y522" s="602"/>
      <c r="Z522" s="601"/>
      <c r="AA522" s="602"/>
      <c r="AB522" s="603">
        <v>0</v>
      </c>
      <c r="AC522" s="94">
        <v>0</v>
      </c>
    </row>
    <row r="523" spans="1:29" ht="12.75">
      <c r="A523" s="739" t="s">
        <v>11</v>
      </c>
      <c r="B523" s="601"/>
      <c r="C523" s="602"/>
      <c r="D523" s="601"/>
      <c r="E523" s="602"/>
      <c r="F523" s="601"/>
      <c r="G523" s="602"/>
      <c r="H523" s="601"/>
      <c r="I523" s="602"/>
      <c r="J523" s="601"/>
      <c r="K523" s="602"/>
      <c r="L523" s="601"/>
      <c r="M523" s="602"/>
      <c r="N523" s="603">
        <v>0</v>
      </c>
      <c r="O523" s="94">
        <v>0</v>
      </c>
      <c r="P523" s="601"/>
      <c r="Q523" s="602"/>
      <c r="R523" s="601"/>
      <c r="S523" s="602"/>
      <c r="T523" s="601"/>
      <c r="U523" s="602"/>
      <c r="V523" s="601"/>
      <c r="W523" s="602"/>
      <c r="X523" s="601"/>
      <c r="Y523" s="602"/>
      <c r="Z523" s="601"/>
      <c r="AA523" s="602"/>
      <c r="AB523" s="603">
        <v>0</v>
      </c>
      <c r="AC523" s="94">
        <v>0</v>
      </c>
    </row>
    <row r="524" spans="1:29" ht="12.75">
      <c r="A524" s="661" t="s">
        <v>487</v>
      </c>
      <c r="B524" s="44">
        <v>9836</v>
      </c>
      <c r="C524" s="43">
        <v>0</v>
      </c>
      <c r="D524" s="44">
        <v>9836</v>
      </c>
      <c r="E524" s="43">
        <v>0</v>
      </c>
      <c r="F524" s="44">
        <v>9836</v>
      </c>
      <c r="G524" s="43">
        <v>0</v>
      </c>
      <c r="H524" s="44">
        <v>9836</v>
      </c>
      <c r="I524" s="43">
        <v>0</v>
      </c>
      <c r="J524" s="44">
        <v>9836</v>
      </c>
      <c r="K524" s="43">
        <v>0</v>
      </c>
      <c r="L524" s="44">
        <v>9836</v>
      </c>
      <c r="M524" s="43">
        <v>0</v>
      </c>
      <c r="N524" s="44">
        <v>59016</v>
      </c>
      <c r="O524" s="43">
        <v>0</v>
      </c>
      <c r="P524" s="44">
        <v>9836</v>
      </c>
      <c r="Q524" s="43">
        <v>0</v>
      </c>
      <c r="R524" s="44">
        <v>9836</v>
      </c>
      <c r="S524" s="43">
        <v>0</v>
      </c>
      <c r="T524" s="44">
        <v>9836</v>
      </c>
      <c r="U524" s="43">
        <v>0</v>
      </c>
      <c r="V524" s="44">
        <v>9836</v>
      </c>
      <c r="W524" s="43">
        <v>0</v>
      </c>
      <c r="X524" s="44">
        <v>9836</v>
      </c>
      <c r="Y524" s="43">
        <v>0</v>
      </c>
      <c r="Z524" s="44">
        <v>9836</v>
      </c>
      <c r="AA524" s="43">
        <v>0</v>
      </c>
      <c r="AB524" s="44">
        <v>118032</v>
      </c>
      <c r="AC524" s="43">
        <v>0</v>
      </c>
    </row>
    <row r="525" spans="1:29" s="1" customFormat="1" ht="12.75" thickBot="1">
      <c r="A525" s="436" t="s">
        <v>342</v>
      </c>
      <c r="B525" s="900">
        <v>9836</v>
      </c>
      <c r="C525" s="901"/>
      <c r="D525" s="900">
        <v>9836</v>
      </c>
      <c r="E525" s="901"/>
      <c r="F525" s="900">
        <v>9836</v>
      </c>
      <c r="G525" s="901"/>
      <c r="H525" s="900">
        <v>9836</v>
      </c>
      <c r="I525" s="901"/>
      <c r="J525" s="900">
        <v>9836</v>
      </c>
      <c r="K525" s="901"/>
      <c r="L525" s="900">
        <v>9836</v>
      </c>
      <c r="M525" s="901"/>
      <c r="N525" s="902">
        <v>59016</v>
      </c>
      <c r="O525" s="903">
        <v>0</v>
      </c>
      <c r="P525" s="900">
        <v>9836</v>
      </c>
      <c r="Q525" s="901"/>
      <c r="R525" s="900">
        <v>9836</v>
      </c>
      <c r="S525" s="901"/>
      <c r="T525" s="900">
        <v>9836</v>
      </c>
      <c r="U525" s="901"/>
      <c r="V525" s="900">
        <v>9836</v>
      </c>
      <c r="W525" s="901"/>
      <c r="X525" s="900">
        <v>9836</v>
      </c>
      <c r="Y525" s="901"/>
      <c r="Z525" s="900">
        <v>9836</v>
      </c>
      <c r="AA525" s="901"/>
      <c r="AB525" s="902">
        <v>118032</v>
      </c>
      <c r="AC525" s="903">
        <v>0</v>
      </c>
    </row>
    <row r="526" spans="1:29" s="1" customFormat="1" ht="12.75" thickBot="1">
      <c r="A526" s="908" t="s">
        <v>488</v>
      </c>
      <c r="B526" s="909">
        <v>66145.17</v>
      </c>
      <c r="C526" s="910">
        <v>37900.21</v>
      </c>
      <c r="D526" s="909">
        <v>66145.17</v>
      </c>
      <c r="E526" s="910">
        <v>35186.6</v>
      </c>
      <c r="F526" s="909">
        <v>66145.17</v>
      </c>
      <c r="G526" s="910">
        <v>37326.32</v>
      </c>
      <c r="H526" s="909">
        <v>66145.17</v>
      </c>
      <c r="I526" s="910">
        <v>35844.56</v>
      </c>
      <c r="J526" s="909">
        <v>66145.17</v>
      </c>
      <c r="K526" s="910">
        <v>36752.43</v>
      </c>
      <c r="L526" s="909">
        <v>66145.17</v>
      </c>
      <c r="M526" s="910">
        <v>35289.18</v>
      </c>
      <c r="N526" s="909">
        <v>396871.01999999996</v>
      </c>
      <c r="O526" s="910">
        <v>218299.3</v>
      </c>
      <c r="P526" s="909">
        <v>66145.17</v>
      </c>
      <c r="Q526" s="910">
        <v>36178.54</v>
      </c>
      <c r="R526" s="909">
        <v>66145.17</v>
      </c>
      <c r="S526" s="910">
        <v>35891.59</v>
      </c>
      <c r="T526" s="909">
        <v>66145.17</v>
      </c>
      <c r="U526" s="910">
        <v>34456.11</v>
      </c>
      <c r="V526" s="909">
        <v>66145.17</v>
      </c>
      <c r="W526" s="910">
        <v>35317.7</v>
      </c>
      <c r="X526" s="909">
        <v>66145.17</v>
      </c>
      <c r="Y526" s="910">
        <v>33900.73</v>
      </c>
      <c r="Z526" s="909">
        <v>66145.17</v>
      </c>
      <c r="AA526" s="910">
        <v>34743.81</v>
      </c>
      <c r="AB526" s="909">
        <v>793742.04</v>
      </c>
      <c r="AC526" s="910">
        <v>428787.77999999997</v>
      </c>
    </row>
    <row r="527" spans="1:29" s="52" customFormat="1" ht="12.75" thickBot="1">
      <c r="A527" s="42" t="s">
        <v>245</v>
      </c>
      <c r="B527" s="40">
        <v>66145.17</v>
      </c>
      <c r="C527" s="39">
        <v>37900.21</v>
      </c>
      <c r="D527" s="40">
        <v>66145.17</v>
      </c>
      <c r="E527" s="39">
        <v>35186.6</v>
      </c>
      <c r="F527" s="40">
        <v>66145.17</v>
      </c>
      <c r="G527" s="39">
        <v>37326.32</v>
      </c>
      <c r="H527" s="40">
        <v>66145.17</v>
      </c>
      <c r="I527" s="39">
        <v>35844.56</v>
      </c>
      <c r="J527" s="40">
        <v>66145.17</v>
      </c>
      <c r="K527" s="39">
        <v>36752.43</v>
      </c>
      <c r="L527" s="40">
        <v>66145.17</v>
      </c>
      <c r="M527" s="39">
        <v>35289.18</v>
      </c>
      <c r="N527" s="40">
        <v>396871.01999999996</v>
      </c>
      <c r="O527" s="39">
        <v>218299.3</v>
      </c>
      <c r="P527" s="40">
        <v>66145.17</v>
      </c>
      <c r="Q527" s="39">
        <v>36178.54</v>
      </c>
      <c r="R527" s="40">
        <v>66145.17</v>
      </c>
      <c r="S527" s="39">
        <v>35891.59</v>
      </c>
      <c r="T527" s="40">
        <v>66145.17</v>
      </c>
      <c r="U527" s="39">
        <v>34456.11</v>
      </c>
      <c r="V527" s="40">
        <v>66145.17</v>
      </c>
      <c r="W527" s="39">
        <v>35317.7</v>
      </c>
      <c r="X527" s="40">
        <v>66145.17</v>
      </c>
      <c r="Y527" s="39">
        <v>33900.73</v>
      </c>
      <c r="Z527" s="40">
        <v>66145.17</v>
      </c>
      <c r="AA527" s="39">
        <v>34743.81</v>
      </c>
      <c r="AB527" s="40">
        <v>793742.04</v>
      </c>
      <c r="AC527" s="39">
        <v>428787.77999999997</v>
      </c>
    </row>
    <row r="528" spans="1:29" s="304" customFormat="1" ht="12.75" thickBot="1">
      <c r="A528" s="302"/>
      <c r="B528" s="303"/>
      <c r="C528" s="303"/>
      <c r="D528" s="303"/>
      <c r="E528" s="303"/>
      <c r="F528" s="303"/>
      <c r="G528" s="303"/>
      <c r="H528" s="303"/>
      <c r="I528" s="303"/>
      <c r="J528" s="303"/>
      <c r="K528" s="303"/>
      <c r="L528" s="303"/>
      <c r="M528" s="303"/>
      <c r="N528" s="303"/>
      <c r="O528" s="303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  <c r="AA528" s="303"/>
      <c r="AB528" s="303"/>
      <c r="AC528" s="303"/>
    </row>
    <row r="529" spans="1:29" ht="15.75" thickBot="1">
      <c r="A529" s="95" t="s">
        <v>217</v>
      </c>
      <c r="B529" s="40">
        <v>2418307.49</v>
      </c>
      <c r="C529" s="39">
        <v>133791.15999999997</v>
      </c>
      <c r="D529" s="40">
        <v>2430051.75</v>
      </c>
      <c r="E529" s="39">
        <v>121582.9</v>
      </c>
      <c r="F529" s="40">
        <v>2441930.5300000003</v>
      </c>
      <c r="G529" s="39">
        <v>126109.53</v>
      </c>
      <c r="H529" s="40">
        <v>2453808.26</v>
      </c>
      <c r="I529" s="39">
        <v>118268.07999999999</v>
      </c>
      <c r="J529" s="40">
        <v>2465686.87</v>
      </c>
      <c r="K529" s="39">
        <v>118271.20000000001</v>
      </c>
      <c r="L529" s="40">
        <v>2477698.4000000004</v>
      </c>
      <c r="M529" s="39">
        <v>110608.91</v>
      </c>
      <c r="N529" s="40">
        <v>14687483.300000003</v>
      </c>
      <c r="O529" s="39">
        <v>728631.7799999999</v>
      </c>
      <c r="P529" s="40">
        <v>2489710.34</v>
      </c>
      <c r="Q529" s="39">
        <v>110279.95999999999</v>
      </c>
      <c r="R529" s="40">
        <v>2501855.34</v>
      </c>
      <c r="S529" s="39">
        <v>106226.56000000001</v>
      </c>
      <c r="T529" s="40">
        <v>2514000.69</v>
      </c>
      <c r="U529" s="39">
        <v>98838.31999999999</v>
      </c>
      <c r="V529" s="40">
        <v>2526279.1599999997</v>
      </c>
      <c r="W529" s="39">
        <v>98000.77999999998</v>
      </c>
      <c r="X529" s="40">
        <v>2538557.97</v>
      </c>
      <c r="Y529" s="39">
        <v>90800.45000000001</v>
      </c>
      <c r="Z529" s="40">
        <v>2550969.9099999997</v>
      </c>
      <c r="AA529" s="39">
        <v>89614.23000000001</v>
      </c>
      <c r="AB529" s="40">
        <v>29808856.71</v>
      </c>
      <c r="AC529" s="39">
        <v>1322392.0799999998</v>
      </c>
    </row>
    <row r="532" spans="1:30" ht="27" thickBot="1">
      <c r="A532" s="33"/>
      <c r="B532" s="33"/>
      <c r="C532" s="33"/>
      <c r="D532" s="33"/>
      <c r="E532" s="33"/>
      <c r="F532" s="33"/>
      <c r="G532" s="33"/>
      <c r="H532" s="34" t="s">
        <v>267</v>
      </c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4" t="s">
        <v>267</v>
      </c>
      <c r="W532" s="33"/>
      <c r="X532" s="33"/>
      <c r="Y532" s="33"/>
      <c r="Z532" s="33"/>
      <c r="AA532" s="33"/>
      <c r="AB532" s="1053"/>
      <c r="AC532" s="1053"/>
      <c r="AD532" s="28" t="s">
        <v>267</v>
      </c>
    </row>
    <row r="533" spans="1:29" s="52" customFormat="1" ht="12.75" thickBot="1">
      <c r="A533" s="55" t="s">
        <v>220</v>
      </c>
      <c r="B533" s="54"/>
      <c r="C533" s="54"/>
      <c r="D533" s="54"/>
      <c r="E533" s="54"/>
      <c r="F533" s="54"/>
      <c r="G533" s="54"/>
      <c r="H533" s="54" t="s">
        <v>268</v>
      </c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 t="s">
        <v>268</v>
      </c>
      <c r="W533" s="54"/>
      <c r="X533" s="54"/>
      <c r="Y533" s="54"/>
      <c r="Z533" s="54"/>
      <c r="AA533" s="54"/>
      <c r="AB533" s="54"/>
      <c r="AC533" s="62"/>
    </row>
    <row r="534" spans="1:29" ht="12.75">
      <c r="A534" s="85" t="s">
        <v>246</v>
      </c>
      <c r="B534" s="79">
        <v>2497237.04</v>
      </c>
      <c r="C534" s="80">
        <v>50902.530000000006</v>
      </c>
      <c r="D534" s="79">
        <v>2509782.4400000004</v>
      </c>
      <c r="E534" s="80">
        <v>42356.95</v>
      </c>
      <c r="F534" s="79">
        <v>2522328.1900000004</v>
      </c>
      <c r="G534" s="80">
        <v>42845.159999999996</v>
      </c>
      <c r="H534" s="79">
        <v>2534873.5700000003</v>
      </c>
      <c r="I534" s="80">
        <v>37502.25</v>
      </c>
      <c r="J534" s="79">
        <v>2547552.8099999996</v>
      </c>
      <c r="K534" s="80">
        <v>34619.33</v>
      </c>
      <c r="L534" s="79">
        <v>2560231.67</v>
      </c>
      <c r="M534" s="80">
        <v>29460.289999999997</v>
      </c>
      <c r="N534" s="79">
        <v>15172005.72</v>
      </c>
      <c r="O534" s="80">
        <v>237686.51000000004</v>
      </c>
      <c r="P534" s="79">
        <v>2573044.5600000005</v>
      </c>
      <c r="Q534" s="80">
        <v>26223.690000000002</v>
      </c>
      <c r="R534" s="79">
        <v>2585856.6900000004</v>
      </c>
      <c r="S534" s="80">
        <v>21962.14</v>
      </c>
      <c r="T534" s="79">
        <v>2598803.0300000003</v>
      </c>
      <c r="U534" s="80">
        <v>17088.04</v>
      </c>
      <c r="V534" s="79">
        <v>2611748.59</v>
      </c>
      <c r="W534" s="80">
        <v>13309.07</v>
      </c>
      <c r="X534" s="79">
        <v>2624828.41</v>
      </c>
      <c r="Y534" s="80">
        <v>8629.49</v>
      </c>
      <c r="Z534" s="79">
        <v>2637907.45</v>
      </c>
      <c r="AA534" s="80">
        <v>4480.91</v>
      </c>
      <c r="AB534" s="79">
        <v>30804194.450000003</v>
      </c>
      <c r="AC534" s="80">
        <v>329379.85000000003</v>
      </c>
    </row>
    <row r="535" spans="1:29" ht="12.75">
      <c r="A535" s="46" t="s">
        <v>1</v>
      </c>
      <c r="B535" s="77">
        <v>269444.95</v>
      </c>
      <c r="C535" s="78">
        <v>5492.24</v>
      </c>
      <c r="D535" s="77">
        <v>270798.77</v>
      </c>
      <c r="E535" s="78">
        <v>4570.179999999999</v>
      </c>
      <c r="F535" s="77">
        <v>272152.20999999996</v>
      </c>
      <c r="G535" s="78">
        <v>4622.88</v>
      </c>
      <c r="H535" s="77">
        <v>273506.04</v>
      </c>
      <c r="I535" s="78">
        <v>4046.4599999999996</v>
      </c>
      <c r="J535" s="77">
        <v>274873.88</v>
      </c>
      <c r="K535" s="78">
        <v>3735.33</v>
      </c>
      <c r="L535" s="77">
        <v>276242.11</v>
      </c>
      <c r="M535" s="78">
        <v>3178.62</v>
      </c>
      <c r="N535" s="83">
        <v>1637017.96</v>
      </c>
      <c r="O535" s="84">
        <v>25645.709999999995</v>
      </c>
      <c r="P535" s="77">
        <v>277624.35</v>
      </c>
      <c r="Q535" s="78">
        <v>2829.58</v>
      </c>
      <c r="R535" s="77">
        <v>279006.98</v>
      </c>
      <c r="S535" s="78">
        <v>2369.5600000000004</v>
      </c>
      <c r="T535" s="77">
        <v>280403.62</v>
      </c>
      <c r="U535" s="78">
        <v>1843.8</v>
      </c>
      <c r="V535" s="77">
        <v>281800.64</v>
      </c>
      <c r="W535" s="78">
        <v>1435.9699999999998</v>
      </c>
      <c r="X535" s="77">
        <v>283211.68</v>
      </c>
      <c r="Y535" s="78">
        <v>931.0400000000001</v>
      </c>
      <c r="Z535" s="77">
        <v>284623.12</v>
      </c>
      <c r="AA535" s="78">
        <v>483.45</v>
      </c>
      <c r="AB535" s="83">
        <v>3323688.3500000006</v>
      </c>
      <c r="AC535" s="84">
        <v>35539.10999999999</v>
      </c>
    </row>
    <row r="536" spans="1:29" ht="12.75">
      <c r="A536" s="46" t="s">
        <v>36</v>
      </c>
      <c r="B536" s="77">
        <v>163075.53</v>
      </c>
      <c r="C536" s="78">
        <v>3324.01</v>
      </c>
      <c r="D536" s="77">
        <v>163894.6</v>
      </c>
      <c r="E536" s="78">
        <v>2766.03</v>
      </c>
      <c r="F536" s="77">
        <v>164714.05</v>
      </c>
      <c r="G536" s="78">
        <v>2797.81</v>
      </c>
      <c r="H536" s="77">
        <v>165533.11000000002</v>
      </c>
      <c r="I536" s="78">
        <v>2448.96</v>
      </c>
      <c r="J536" s="77">
        <v>166361.27</v>
      </c>
      <c r="K536" s="78">
        <v>2260.78</v>
      </c>
      <c r="L536" s="77">
        <v>167189.05000000002</v>
      </c>
      <c r="M536" s="78">
        <v>1923.86</v>
      </c>
      <c r="N536" s="83">
        <v>990767.6100000001</v>
      </c>
      <c r="O536" s="84">
        <v>15521.450000000003</v>
      </c>
      <c r="P536" s="77">
        <v>168025.93</v>
      </c>
      <c r="Q536" s="78">
        <v>1712.55</v>
      </c>
      <c r="R536" s="77">
        <v>168862.43000000002</v>
      </c>
      <c r="S536" s="78">
        <v>1434.1399999999999</v>
      </c>
      <c r="T536" s="77">
        <v>169708.02</v>
      </c>
      <c r="U536" s="78">
        <v>1115.94</v>
      </c>
      <c r="V536" s="77">
        <v>170553.23</v>
      </c>
      <c r="W536" s="78">
        <v>869.06</v>
      </c>
      <c r="X536" s="77">
        <v>171407.53999999998</v>
      </c>
      <c r="Y536" s="78">
        <v>563.4599999999999</v>
      </c>
      <c r="Z536" s="77">
        <v>172261.46000000002</v>
      </c>
      <c r="AA536" s="78">
        <v>292.52000000000004</v>
      </c>
      <c r="AB536" s="83">
        <v>2011586.22</v>
      </c>
      <c r="AC536" s="84">
        <v>21509.120000000003</v>
      </c>
    </row>
    <row r="537" spans="1:29" ht="12.75">
      <c r="A537" s="46" t="s">
        <v>37</v>
      </c>
      <c r="B537" s="77">
        <v>256555.69000000003</v>
      </c>
      <c r="C537" s="78">
        <v>5229.54</v>
      </c>
      <c r="D537" s="77">
        <v>257844.38</v>
      </c>
      <c r="E537" s="78">
        <v>4351.48</v>
      </c>
      <c r="F537" s="77">
        <v>259133.44999999998</v>
      </c>
      <c r="G537" s="78">
        <v>4401.7699999999995</v>
      </c>
      <c r="H537" s="77">
        <v>260422.14</v>
      </c>
      <c r="I537" s="78">
        <v>3852.73</v>
      </c>
      <c r="J537" s="77">
        <v>261724.91999999998</v>
      </c>
      <c r="K537" s="78">
        <v>3556.67</v>
      </c>
      <c r="L537" s="77">
        <v>263027.32</v>
      </c>
      <c r="M537" s="78">
        <v>3026.69</v>
      </c>
      <c r="N537" s="83">
        <v>1558707.9000000001</v>
      </c>
      <c r="O537" s="84">
        <v>24418.88</v>
      </c>
      <c r="P537" s="77">
        <v>264343.82</v>
      </c>
      <c r="Q537" s="78">
        <v>2694.05</v>
      </c>
      <c r="R537" s="77">
        <v>265659.93</v>
      </c>
      <c r="S537" s="78">
        <v>2256.22</v>
      </c>
      <c r="T537" s="77">
        <v>266990.13</v>
      </c>
      <c r="U537" s="78">
        <v>1755.6000000000001</v>
      </c>
      <c r="V537" s="77">
        <v>268319.95</v>
      </c>
      <c r="W537" s="78">
        <v>1367.29</v>
      </c>
      <c r="X537" s="77">
        <v>269663.87</v>
      </c>
      <c r="Y537" s="78">
        <v>886.59</v>
      </c>
      <c r="Z537" s="77">
        <v>271007.4</v>
      </c>
      <c r="AA537" s="78">
        <v>460.33000000000004</v>
      </c>
      <c r="AB537" s="83">
        <v>3164693.0000000005</v>
      </c>
      <c r="AC537" s="84">
        <v>33838.96</v>
      </c>
    </row>
    <row r="538" spans="1:29" ht="12.75">
      <c r="A538" s="46" t="s">
        <v>19</v>
      </c>
      <c r="B538" s="77">
        <v>549773.53</v>
      </c>
      <c r="C538" s="78">
        <v>11206.39</v>
      </c>
      <c r="D538" s="77">
        <v>552535.66</v>
      </c>
      <c r="E538" s="78">
        <v>9325.019999999999</v>
      </c>
      <c r="F538" s="77">
        <v>555297.41</v>
      </c>
      <c r="G538" s="78">
        <v>9432.49</v>
      </c>
      <c r="H538" s="77">
        <v>558059.54</v>
      </c>
      <c r="I538" s="78">
        <v>8256.26</v>
      </c>
      <c r="J538" s="77">
        <v>560850.68</v>
      </c>
      <c r="K538" s="78">
        <v>7621.46</v>
      </c>
      <c r="L538" s="77">
        <v>563642.2</v>
      </c>
      <c r="M538" s="78">
        <v>6485.77</v>
      </c>
      <c r="N538" s="83">
        <v>3340159.0200000005</v>
      </c>
      <c r="O538" s="84">
        <v>52327.39</v>
      </c>
      <c r="P538" s="77">
        <v>566462.71</v>
      </c>
      <c r="Q538" s="78">
        <v>5773.29</v>
      </c>
      <c r="R538" s="77">
        <v>569283.61</v>
      </c>
      <c r="S538" s="78">
        <v>4835.03</v>
      </c>
      <c r="T538" s="77">
        <v>572133.51</v>
      </c>
      <c r="U538" s="78">
        <v>3761.99</v>
      </c>
      <c r="V538" s="77">
        <v>574983.79</v>
      </c>
      <c r="W538" s="78">
        <v>2930.07</v>
      </c>
      <c r="X538" s="77">
        <v>577863.07</v>
      </c>
      <c r="Y538" s="78">
        <v>1899.83</v>
      </c>
      <c r="Z538" s="77">
        <v>580742.74</v>
      </c>
      <c r="AA538" s="78">
        <v>986.4699999999999</v>
      </c>
      <c r="AB538" s="83">
        <v>6781628.450000001</v>
      </c>
      <c r="AC538" s="84">
        <v>72514.07</v>
      </c>
    </row>
    <row r="539" spans="1:29" ht="12.75">
      <c r="A539" s="46" t="s">
        <v>15</v>
      </c>
      <c r="B539" s="77">
        <v>53722.46</v>
      </c>
      <c r="C539" s="78">
        <v>1094.97</v>
      </c>
      <c r="D539" s="77">
        <v>53992.54</v>
      </c>
      <c r="E539" s="78">
        <v>911.2900000000001</v>
      </c>
      <c r="F539" s="77">
        <v>54262.24</v>
      </c>
      <c r="G539" s="78">
        <v>921.6999999999999</v>
      </c>
      <c r="H539" s="77">
        <v>54532.32</v>
      </c>
      <c r="I539" s="78">
        <v>806.82</v>
      </c>
      <c r="J539" s="77">
        <v>54804.89</v>
      </c>
      <c r="K539" s="78">
        <v>744.81</v>
      </c>
      <c r="L539" s="77">
        <v>55077.85</v>
      </c>
      <c r="M539" s="78">
        <v>633.81</v>
      </c>
      <c r="N539" s="83">
        <v>326392.3</v>
      </c>
      <c r="O539" s="84">
        <v>5113.4</v>
      </c>
      <c r="P539" s="77">
        <v>55353.29</v>
      </c>
      <c r="Q539" s="78">
        <v>564.1</v>
      </c>
      <c r="R539" s="77">
        <v>55629.11</v>
      </c>
      <c r="S539" s="78">
        <v>472.56</v>
      </c>
      <c r="T539" s="77">
        <v>55907.42</v>
      </c>
      <c r="U539" s="78">
        <v>367.63</v>
      </c>
      <c r="V539" s="77">
        <v>56186.12</v>
      </c>
      <c r="W539" s="78">
        <v>286.29</v>
      </c>
      <c r="X539" s="77">
        <v>56467.299999999996</v>
      </c>
      <c r="Y539" s="78">
        <v>185.66</v>
      </c>
      <c r="Z539" s="77">
        <v>56748.87</v>
      </c>
      <c r="AA539" s="78">
        <v>96.44999999999999</v>
      </c>
      <c r="AB539" s="83">
        <v>662684.41</v>
      </c>
      <c r="AC539" s="84">
        <v>7086.09</v>
      </c>
    </row>
    <row r="540" spans="1:29" ht="12.75">
      <c r="A540" s="46" t="s">
        <v>14</v>
      </c>
      <c r="B540" s="77">
        <v>34872.25</v>
      </c>
      <c r="C540" s="78">
        <v>710.83</v>
      </c>
      <c r="D540" s="77">
        <v>35047.25</v>
      </c>
      <c r="E540" s="78">
        <v>591.4200000000001</v>
      </c>
      <c r="F540" s="77">
        <v>35222.630000000005</v>
      </c>
      <c r="G540" s="78">
        <v>598.3399999999999</v>
      </c>
      <c r="H540" s="77">
        <v>35397.630000000005</v>
      </c>
      <c r="I540" s="78">
        <v>523.64</v>
      </c>
      <c r="J540" s="77">
        <v>35574.880000000005</v>
      </c>
      <c r="K540" s="78">
        <v>483.5</v>
      </c>
      <c r="L540" s="77">
        <v>35751.74</v>
      </c>
      <c r="M540" s="78">
        <v>411.47999999999996</v>
      </c>
      <c r="N540" s="83">
        <v>211866.38</v>
      </c>
      <c r="O540" s="84">
        <v>3319.21</v>
      </c>
      <c r="P540" s="77">
        <v>35930.850000000006</v>
      </c>
      <c r="Q540" s="78">
        <v>366.11</v>
      </c>
      <c r="R540" s="77">
        <v>36109.58</v>
      </c>
      <c r="S540" s="78">
        <v>306.71</v>
      </c>
      <c r="T540" s="77">
        <v>36290.55</v>
      </c>
      <c r="U540" s="78">
        <v>238.53</v>
      </c>
      <c r="V540" s="77">
        <v>36471.14</v>
      </c>
      <c r="W540" s="78">
        <v>185.91</v>
      </c>
      <c r="X540" s="77">
        <v>36653.98</v>
      </c>
      <c r="Y540" s="78">
        <v>120.56</v>
      </c>
      <c r="Z540" s="77">
        <v>36836.43</v>
      </c>
      <c r="AA540" s="78">
        <v>62.66000000000001</v>
      </c>
      <c r="AB540" s="83">
        <v>430158.91</v>
      </c>
      <c r="AC540" s="84">
        <v>4599.6900000000005</v>
      </c>
    </row>
    <row r="541" spans="1:29" ht="12.75">
      <c r="A541" s="46" t="s">
        <v>13</v>
      </c>
      <c r="B541" s="77">
        <v>129360.73999999999</v>
      </c>
      <c r="C541" s="78">
        <v>2636.75</v>
      </c>
      <c r="D541" s="77">
        <v>130010.43999999999</v>
      </c>
      <c r="E541" s="78">
        <v>2194.1699999999996</v>
      </c>
      <c r="F541" s="77">
        <v>130660.50000000001</v>
      </c>
      <c r="G541" s="78">
        <v>2219.5</v>
      </c>
      <c r="H541" s="77">
        <v>131310.19</v>
      </c>
      <c r="I541" s="78">
        <v>1942.6</v>
      </c>
      <c r="J541" s="77">
        <v>131967.18</v>
      </c>
      <c r="K541" s="78">
        <v>1793.32</v>
      </c>
      <c r="L541" s="77">
        <v>132623.78</v>
      </c>
      <c r="M541" s="78">
        <v>1526.01</v>
      </c>
      <c r="N541" s="83">
        <v>785932.8300000001</v>
      </c>
      <c r="O541" s="84">
        <v>12312.35</v>
      </c>
      <c r="P541" s="77">
        <v>133287.68</v>
      </c>
      <c r="Q541" s="78">
        <v>1358.4</v>
      </c>
      <c r="R541" s="77">
        <v>133951.19</v>
      </c>
      <c r="S541" s="78">
        <v>1137.7</v>
      </c>
      <c r="T541" s="77">
        <v>134622.01</v>
      </c>
      <c r="U541" s="78">
        <v>885.2</v>
      </c>
      <c r="V541" s="77">
        <v>135292.43</v>
      </c>
      <c r="W541" s="78">
        <v>689.4200000000001</v>
      </c>
      <c r="X541" s="77">
        <v>135970.16</v>
      </c>
      <c r="Y541" s="78">
        <v>447.03000000000003</v>
      </c>
      <c r="Z541" s="77">
        <v>136647.5</v>
      </c>
      <c r="AA541" s="78">
        <v>232.04000000000002</v>
      </c>
      <c r="AB541" s="83">
        <v>1595703.7999999998</v>
      </c>
      <c r="AC541" s="84">
        <v>17062.140000000003</v>
      </c>
    </row>
    <row r="542" spans="1:29" ht="12.75">
      <c r="A542" s="46" t="s">
        <v>208</v>
      </c>
      <c r="B542" s="77">
        <v>120678.47</v>
      </c>
      <c r="C542" s="78">
        <v>2459.9399999999996</v>
      </c>
      <c r="D542" s="77">
        <v>121284.73000000001</v>
      </c>
      <c r="E542" s="78">
        <v>2046.9199999999996</v>
      </c>
      <c r="F542" s="77">
        <v>121890.99</v>
      </c>
      <c r="G542" s="78">
        <v>2070.39</v>
      </c>
      <c r="H542" s="77">
        <v>122497.25</v>
      </c>
      <c r="I542" s="78">
        <v>1812.3100000000002</v>
      </c>
      <c r="J542" s="77">
        <v>123109.96</v>
      </c>
      <c r="K542" s="78">
        <v>1672.8700000000001</v>
      </c>
      <c r="L542" s="77">
        <v>123722.68000000001</v>
      </c>
      <c r="M542" s="78">
        <v>1423.57</v>
      </c>
      <c r="N542" s="93">
        <v>733184.0800000001</v>
      </c>
      <c r="O542" s="84">
        <v>11485.999999999998</v>
      </c>
      <c r="P542" s="77">
        <v>124342.03</v>
      </c>
      <c r="Q542" s="78">
        <v>1267.21</v>
      </c>
      <c r="R542" s="77">
        <v>124961</v>
      </c>
      <c r="S542" s="78">
        <v>1061.3600000000001</v>
      </c>
      <c r="T542" s="77">
        <v>125586.81</v>
      </c>
      <c r="U542" s="78">
        <v>825.81</v>
      </c>
      <c r="V542" s="77">
        <v>126212.22</v>
      </c>
      <c r="W542" s="78">
        <v>643.23</v>
      </c>
      <c r="X542" s="77">
        <v>126844.48</v>
      </c>
      <c r="Y542" s="78">
        <v>416.94</v>
      </c>
      <c r="Z542" s="77">
        <v>127476.34000000001</v>
      </c>
      <c r="AA542" s="78">
        <v>216.62</v>
      </c>
      <c r="AB542" s="83">
        <v>1488606.9600000002</v>
      </c>
      <c r="AC542" s="84">
        <v>15917.17</v>
      </c>
    </row>
    <row r="543" spans="1:29" ht="12.75">
      <c r="A543" s="46" t="s">
        <v>229</v>
      </c>
      <c r="B543" s="77">
        <v>192997.6</v>
      </c>
      <c r="C543" s="78">
        <v>3933.99</v>
      </c>
      <c r="D543" s="77">
        <v>193967.37000000002</v>
      </c>
      <c r="E543" s="78">
        <v>3273.5699999999997</v>
      </c>
      <c r="F543" s="77">
        <v>194936.76</v>
      </c>
      <c r="G543" s="78">
        <v>3311.29</v>
      </c>
      <c r="H543" s="77">
        <v>195906.53</v>
      </c>
      <c r="I543" s="78">
        <v>2898.33</v>
      </c>
      <c r="J543" s="77">
        <v>196886.23</v>
      </c>
      <c r="K543" s="78">
        <v>2675.56</v>
      </c>
      <c r="L543" s="77">
        <v>197866.31000000003</v>
      </c>
      <c r="M543" s="78">
        <v>2276.83</v>
      </c>
      <c r="N543" s="83">
        <v>1172560.8</v>
      </c>
      <c r="O543" s="94">
        <v>18369.57</v>
      </c>
      <c r="P543" s="77">
        <v>198856.33000000002</v>
      </c>
      <c r="Q543" s="78">
        <v>2026.6100000000004</v>
      </c>
      <c r="R543" s="77">
        <v>199846.73</v>
      </c>
      <c r="S543" s="78">
        <v>1697.25</v>
      </c>
      <c r="T543" s="77">
        <v>200847.06</v>
      </c>
      <c r="U543" s="78">
        <v>1320.59</v>
      </c>
      <c r="V543" s="77">
        <v>201847.78</v>
      </c>
      <c r="W543" s="78">
        <v>1028.55</v>
      </c>
      <c r="X543" s="77">
        <v>202858.42</v>
      </c>
      <c r="Y543" s="78">
        <v>666.91</v>
      </c>
      <c r="Z543" s="77">
        <v>203869.45</v>
      </c>
      <c r="AA543" s="78">
        <v>346.28</v>
      </c>
      <c r="AB543" s="83">
        <v>2380686.5700000003</v>
      </c>
      <c r="AC543" s="84">
        <v>25455.76</v>
      </c>
    </row>
    <row r="544" spans="1:29" ht="12.75">
      <c r="A544" s="46" t="s">
        <v>4</v>
      </c>
      <c r="B544" s="77">
        <v>144709.94</v>
      </c>
      <c r="C544" s="78">
        <v>2949.79</v>
      </c>
      <c r="D544" s="77">
        <v>145436.74</v>
      </c>
      <c r="E544" s="78">
        <v>2454.43</v>
      </c>
      <c r="F544" s="77">
        <v>146163.92</v>
      </c>
      <c r="G544" s="78">
        <v>2482.7599999999998</v>
      </c>
      <c r="H544" s="77">
        <v>146890.72</v>
      </c>
      <c r="I544" s="78">
        <v>2173.1800000000003</v>
      </c>
      <c r="J544" s="77">
        <v>147625.64</v>
      </c>
      <c r="K544" s="78">
        <v>2006.1499999999999</v>
      </c>
      <c r="L544" s="77">
        <v>148360.17</v>
      </c>
      <c r="M544" s="78">
        <v>1707.1</v>
      </c>
      <c r="N544" s="83">
        <v>879187.13</v>
      </c>
      <c r="O544" s="94">
        <v>13773.41</v>
      </c>
      <c r="P544" s="77">
        <v>149102.82</v>
      </c>
      <c r="Q544" s="78">
        <v>1519.57</v>
      </c>
      <c r="R544" s="77">
        <v>149845.09</v>
      </c>
      <c r="S544" s="78">
        <v>1272.74</v>
      </c>
      <c r="T544" s="77">
        <v>150595.47</v>
      </c>
      <c r="U544" s="78">
        <v>990.15</v>
      </c>
      <c r="V544" s="77">
        <v>151345.47</v>
      </c>
      <c r="W544" s="78">
        <v>771.2099999999999</v>
      </c>
      <c r="X544" s="77">
        <v>152103.59000000003</v>
      </c>
      <c r="Y544" s="78">
        <v>500.12999999999994</v>
      </c>
      <c r="Z544" s="77">
        <v>152861.32</v>
      </c>
      <c r="AA544" s="78">
        <v>259.71</v>
      </c>
      <c r="AB544" s="83">
        <v>1785040.8900000001</v>
      </c>
      <c r="AC544" s="84">
        <v>19086.920000000002</v>
      </c>
    </row>
    <row r="545" spans="1:29" ht="12.75">
      <c r="A545" s="46" t="s">
        <v>10</v>
      </c>
      <c r="B545" s="77">
        <v>44082.55</v>
      </c>
      <c r="C545" s="78">
        <v>898.5</v>
      </c>
      <c r="D545" s="77">
        <v>44303.83</v>
      </c>
      <c r="E545" s="78">
        <v>747.6899999999999</v>
      </c>
      <c r="F545" s="77">
        <v>44525.48</v>
      </c>
      <c r="G545" s="78">
        <v>756.34</v>
      </c>
      <c r="H545" s="77">
        <v>44746.75</v>
      </c>
      <c r="I545" s="78">
        <v>662.1</v>
      </c>
      <c r="J545" s="77">
        <v>44970.76</v>
      </c>
      <c r="K545" s="78">
        <v>611.1999999999999</v>
      </c>
      <c r="L545" s="77">
        <v>45194.38</v>
      </c>
      <c r="M545" s="78">
        <v>520.05</v>
      </c>
      <c r="N545" s="83">
        <v>267823.75</v>
      </c>
      <c r="O545" s="94">
        <v>4195.88</v>
      </c>
      <c r="P545" s="77">
        <v>45420.75</v>
      </c>
      <c r="Q545" s="78">
        <v>462.89</v>
      </c>
      <c r="R545" s="77">
        <v>45646.729999999996</v>
      </c>
      <c r="S545" s="78">
        <v>387.69</v>
      </c>
      <c r="T545" s="77">
        <v>45875.450000000004</v>
      </c>
      <c r="U545" s="78">
        <v>301.62</v>
      </c>
      <c r="V545" s="77">
        <v>46103.78</v>
      </c>
      <c r="W545" s="78">
        <v>235.01999999999998</v>
      </c>
      <c r="X545" s="77">
        <v>46334.86</v>
      </c>
      <c r="Y545" s="78">
        <v>152.42</v>
      </c>
      <c r="Z545" s="77">
        <v>46565.549999999996</v>
      </c>
      <c r="AA545" s="78">
        <v>79.06</v>
      </c>
      <c r="AB545" s="83">
        <v>543770.87</v>
      </c>
      <c r="AC545" s="84">
        <v>5814.580000000001</v>
      </c>
    </row>
    <row r="546" spans="1:29" ht="13.5" thickBot="1">
      <c r="A546" s="46" t="s">
        <v>11</v>
      </c>
      <c r="B546" s="77">
        <v>537963.3300000001</v>
      </c>
      <c r="C546" s="78">
        <v>10965.58</v>
      </c>
      <c r="D546" s="77">
        <v>540666.13</v>
      </c>
      <c r="E546" s="78">
        <v>9124.75</v>
      </c>
      <c r="F546" s="77">
        <v>543368.55</v>
      </c>
      <c r="G546" s="78">
        <v>9229.89</v>
      </c>
      <c r="H546" s="77">
        <v>546071.35</v>
      </c>
      <c r="I546" s="78">
        <v>8078.859999999999</v>
      </c>
      <c r="J546" s="77">
        <v>548802.52</v>
      </c>
      <c r="K546" s="78">
        <v>7457.679999999999</v>
      </c>
      <c r="L546" s="77">
        <v>551534.08</v>
      </c>
      <c r="M546" s="78">
        <v>6346.5</v>
      </c>
      <c r="N546" s="83">
        <v>3268405.96</v>
      </c>
      <c r="O546" s="94">
        <v>51203.26</v>
      </c>
      <c r="P546" s="77">
        <v>554294</v>
      </c>
      <c r="Q546" s="78">
        <v>5649.33</v>
      </c>
      <c r="R546" s="77">
        <v>557054.3099999999</v>
      </c>
      <c r="S546" s="78">
        <v>4731.179999999999</v>
      </c>
      <c r="T546" s="77">
        <v>559842.9800000001</v>
      </c>
      <c r="U546" s="78">
        <v>3681.1800000000003</v>
      </c>
      <c r="V546" s="77">
        <v>562632.0399999999</v>
      </c>
      <c r="W546" s="78">
        <v>2867.05</v>
      </c>
      <c r="X546" s="77">
        <v>565449.4600000001</v>
      </c>
      <c r="Y546" s="78">
        <v>1858.92</v>
      </c>
      <c r="Z546" s="77">
        <v>568267.2699999999</v>
      </c>
      <c r="AA546" s="78">
        <v>965.32</v>
      </c>
      <c r="AB546" s="83">
        <v>6635946.02</v>
      </c>
      <c r="AC546" s="84">
        <v>70956.24</v>
      </c>
    </row>
    <row r="547" spans="1:29" s="52" customFormat="1" ht="12.75" thickBot="1">
      <c r="A547" s="53" t="s">
        <v>244</v>
      </c>
      <c r="B547" s="81">
        <v>2497237.04</v>
      </c>
      <c r="C547" s="82">
        <v>50902.530000000006</v>
      </c>
      <c r="D547" s="81">
        <v>2509782.4400000004</v>
      </c>
      <c r="E547" s="82">
        <v>42356.95</v>
      </c>
      <c r="F547" s="81">
        <v>2522328.1900000004</v>
      </c>
      <c r="G547" s="82">
        <v>42845.159999999996</v>
      </c>
      <c r="H547" s="81">
        <v>2534873.5700000003</v>
      </c>
      <c r="I547" s="82">
        <v>37502.25</v>
      </c>
      <c r="J547" s="81">
        <v>2547552.8099999996</v>
      </c>
      <c r="K547" s="82">
        <v>34619.33</v>
      </c>
      <c r="L547" s="81">
        <v>2560231.67</v>
      </c>
      <c r="M547" s="82">
        <v>29460.289999999997</v>
      </c>
      <c r="N547" s="632">
        <v>15172005.72</v>
      </c>
      <c r="O547" s="633">
        <v>237686.51000000004</v>
      </c>
      <c r="P547" s="81">
        <v>2573044.5600000005</v>
      </c>
      <c r="Q547" s="82">
        <v>26223.690000000002</v>
      </c>
      <c r="R547" s="81">
        <v>2585856.6900000004</v>
      </c>
      <c r="S547" s="82">
        <v>21962.14</v>
      </c>
      <c r="T547" s="81">
        <v>2598803.0300000003</v>
      </c>
      <c r="U547" s="82">
        <v>17088.04</v>
      </c>
      <c r="V547" s="81">
        <v>2611748.59</v>
      </c>
      <c r="W547" s="82">
        <v>13309.07</v>
      </c>
      <c r="X547" s="81">
        <v>2624828.41</v>
      </c>
      <c r="Y547" s="82">
        <v>8629.49</v>
      </c>
      <c r="Z547" s="81">
        <v>2637907.45</v>
      </c>
      <c r="AA547" s="82">
        <v>4480.91</v>
      </c>
      <c r="AB547" s="632">
        <v>30804194.450000003</v>
      </c>
      <c r="AC547" s="633">
        <v>329379.85000000003</v>
      </c>
    </row>
    <row r="548" spans="1:29" ht="13.5" thickBot="1">
      <c r="A548" s="52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1"/>
      <c r="AC548" s="52"/>
    </row>
    <row r="549" spans="1:29" s="52" customFormat="1" ht="12.75" thickBot="1">
      <c r="A549" s="24" t="s">
        <v>218</v>
      </c>
      <c r="B549" s="49"/>
      <c r="C549" s="49"/>
      <c r="D549" s="49"/>
      <c r="E549" s="49"/>
      <c r="F549" s="49"/>
      <c r="G549" s="49"/>
      <c r="H549" s="88" t="s">
        <v>256</v>
      </c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88" t="s">
        <v>256</v>
      </c>
      <c r="W549" s="49"/>
      <c r="X549" s="49"/>
      <c r="Y549" s="49"/>
      <c r="Z549" s="49"/>
      <c r="AA549" s="49"/>
      <c r="AB549" s="49"/>
      <c r="AC549" s="48"/>
    </row>
    <row r="550" spans="1:29" ht="12.75">
      <c r="A550" s="140" t="s">
        <v>254</v>
      </c>
      <c r="B550" s="898">
        <v>56309.17</v>
      </c>
      <c r="C550" s="899">
        <v>34456.87</v>
      </c>
      <c r="D550" s="898">
        <v>56309.17</v>
      </c>
      <c r="E550" s="899">
        <v>30863.15</v>
      </c>
      <c r="F550" s="898">
        <v>56309.17</v>
      </c>
      <c r="G550" s="899">
        <v>33882.98</v>
      </c>
      <c r="H550" s="898">
        <v>56309.17</v>
      </c>
      <c r="I550" s="899">
        <v>32512.29</v>
      </c>
      <c r="J550" s="898">
        <v>56309.17</v>
      </c>
      <c r="K550" s="899">
        <v>33309.09</v>
      </c>
      <c r="L550" s="898">
        <v>56309.17</v>
      </c>
      <c r="M550" s="899">
        <v>31956.91</v>
      </c>
      <c r="N550" s="898">
        <v>337855.01999999996</v>
      </c>
      <c r="O550" s="899">
        <v>196981.29</v>
      </c>
      <c r="P550" s="898">
        <v>56309.17</v>
      </c>
      <c r="Q550" s="899">
        <v>32735.19</v>
      </c>
      <c r="R550" s="898">
        <v>56309.17</v>
      </c>
      <c r="S550" s="899">
        <v>32448.25</v>
      </c>
      <c r="T550" s="898">
        <v>56309.17</v>
      </c>
      <c r="U550" s="899">
        <v>31123.84</v>
      </c>
      <c r="V550" s="898">
        <v>56309.17</v>
      </c>
      <c r="W550" s="899">
        <v>31874.36</v>
      </c>
      <c r="X550" s="898">
        <v>56309.17</v>
      </c>
      <c r="Y550" s="899">
        <v>30568.46</v>
      </c>
      <c r="Z550" s="898">
        <v>56309.17</v>
      </c>
      <c r="AA550" s="899">
        <v>31300.47</v>
      </c>
      <c r="AB550" s="898">
        <v>675710.04</v>
      </c>
      <c r="AC550" s="899">
        <v>387031.86</v>
      </c>
    </row>
    <row r="551" spans="1:29" ht="12.75">
      <c r="A551" s="550" t="s">
        <v>37</v>
      </c>
      <c r="B551" s="601">
        <v>56309.17</v>
      </c>
      <c r="C551" s="602">
        <v>34456.87</v>
      </c>
      <c r="D551" s="601">
        <v>56309.17</v>
      </c>
      <c r="E551" s="602">
        <v>30863.15</v>
      </c>
      <c r="F551" s="601">
        <v>56309.17</v>
      </c>
      <c r="G551" s="602">
        <v>33882.98</v>
      </c>
      <c r="H551" s="601">
        <v>56309.17</v>
      </c>
      <c r="I551" s="602">
        <v>32512.29</v>
      </c>
      <c r="J551" s="601">
        <v>56309.17</v>
      </c>
      <c r="K551" s="602">
        <v>33309.09</v>
      </c>
      <c r="L551" s="601">
        <v>56309.17</v>
      </c>
      <c r="M551" s="602">
        <v>31956.91</v>
      </c>
      <c r="N551" s="603">
        <v>337855.01999999996</v>
      </c>
      <c r="O551" s="94">
        <v>196981.29</v>
      </c>
      <c r="P551" s="601">
        <v>56309.17</v>
      </c>
      <c r="Q551" s="602">
        <v>32735.19</v>
      </c>
      <c r="R551" s="601">
        <v>56309.17</v>
      </c>
      <c r="S551" s="602">
        <v>32448.25</v>
      </c>
      <c r="T551" s="601">
        <v>56309.17</v>
      </c>
      <c r="U551" s="602">
        <v>31123.84</v>
      </c>
      <c r="V551" s="601">
        <v>56309.17</v>
      </c>
      <c r="W551" s="602">
        <v>31874.36</v>
      </c>
      <c r="X551" s="601">
        <v>56309.17</v>
      </c>
      <c r="Y551" s="602">
        <v>30568.46</v>
      </c>
      <c r="Z551" s="601">
        <v>56309.17</v>
      </c>
      <c r="AA551" s="602">
        <v>31300.47</v>
      </c>
      <c r="AB551" s="603">
        <v>675710.04</v>
      </c>
      <c r="AC551" s="94">
        <v>387031.86</v>
      </c>
    </row>
    <row r="552" spans="1:29" ht="12.75">
      <c r="A552" s="550" t="s">
        <v>8</v>
      </c>
      <c r="B552" s="601"/>
      <c r="C552" s="602"/>
      <c r="D552" s="601"/>
      <c r="E552" s="602"/>
      <c r="F552" s="601"/>
      <c r="G552" s="602"/>
      <c r="H552" s="601"/>
      <c r="I552" s="602"/>
      <c r="J552" s="601"/>
      <c r="K552" s="602"/>
      <c r="L552" s="601"/>
      <c r="M552" s="602"/>
      <c r="N552" s="603">
        <v>0</v>
      </c>
      <c r="O552" s="94">
        <v>0</v>
      </c>
      <c r="P552" s="601"/>
      <c r="Q552" s="602"/>
      <c r="R552" s="601"/>
      <c r="S552" s="602"/>
      <c r="T552" s="601"/>
      <c r="U552" s="602"/>
      <c r="V552" s="601"/>
      <c r="W552" s="602"/>
      <c r="X552" s="601"/>
      <c r="Y552" s="602"/>
      <c r="Z552" s="601"/>
      <c r="AA552" s="602"/>
      <c r="AB552" s="603">
        <v>0</v>
      </c>
      <c r="AC552" s="94">
        <v>0</v>
      </c>
    </row>
    <row r="553" spans="1:29" ht="13.5" thickBot="1">
      <c r="A553" s="707" t="s">
        <v>11</v>
      </c>
      <c r="B553" s="609"/>
      <c r="C553" s="610"/>
      <c r="D553" s="609"/>
      <c r="E553" s="610"/>
      <c r="F553" s="609"/>
      <c r="G553" s="610"/>
      <c r="H553" s="609"/>
      <c r="I553" s="610"/>
      <c r="J553" s="609"/>
      <c r="K553" s="610"/>
      <c r="L553" s="609"/>
      <c r="M553" s="610"/>
      <c r="N553" s="611">
        <v>0</v>
      </c>
      <c r="O553" s="612">
        <v>0</v>
      </c>
      <c r="P553" s="609"/>
      <c r="Q553" s="610"/>
      <c r="R553" s="609"/>
      <c r="S553" s="610"/>
      <c r="T553" s="609"/>
      <c r="U553" s="610"/>
      <c r="V553" s="609"/>
      <c r="W553" s="610"/>
      <c r="X553" s="609"/>
      <c r="Y553" s="610"/>
      <c r="Z553" s="609"/>
      <c r="AA553" s="610"/>
      <c r="AB553" s="611">
        <v>0</v>
      </c>
      <c r="AC553" s="612">
        <v>0</v>
      </c>
    </row>
    <row r="554" spans="1:29" s="52" customFormat="1" ht="12.75" thickBot="1">
      <c r="A554" s="42" t="s">
        <v>245</v>
      </c>
      <c r="B554" s="40">
        <v>56309.17</v>
      </c>
      <c r="C554" s="39">
        <v>34456.87</v>
      </c>
      <c r="D554" s="40">
        <v>56309.17</v>
      </c>
      <c r="E554" s="39">
        <v>30863.15</v>
      </c>
      <c r="F554" s="40">
        <v>56309.17</v>
      </c>
      <c r="G554" s="39">
        <v>33882.98</v>
      </c>
      <c r="H554" s="40">
        <v>56309.17</v>
      </c>
      <c r="I554" s="39">
        <v>32512.29</v>
      </c>
      <c r="J554" s="40">
        <v>56309.17</v>
      </c>
      <c r="K554" s="39">
        <v>33309.09</v>
      </c>
      <c r="L554" s="40">
        <v>56309.17</v>
      </c>
      <c r="M554" s="39">
        <v>31956.91</v>
      </c>
      <c r="N554" s="59">
        <v>337855.01999999996</v>
      </c>
      <c r="O554" s="58">
        <v>196981.29</v>
      </c>
      <c r="P554" s="40">
        <v>56309.17</v>
      </c>
      <c r="Q554" s="39">
        <v>32735.19</v>
      </c>
      <c r="R554" s="40">
        <v>56309.17</v>
      </c>
      <c r="S554" s="39">
        <v>32448.25</v>
      </c>
      <c r="T554" s="40">
        <v>56309.17</v>
      </c>
      <c r="U554" s="39">
        <v>31123.84</v>
      </c>
      <c r="V554" s="40">
        <v>56309.17</v>
      </c>
      <c r="W554" s="39">
        <v>31874.36</v>
      </c>
      <c r="X554" s="40">
        <v>56309.17</v>
      </c>
      <c r="Y554" s="39">
        <v>30568.46</v>
      </c>
      <c r="Z554" s="40">
        <v>56309.17</v>
      </c>
      <c r="AA554" s="39">
        <v>31300.47</v>
      </c>
      <c r="AB554" s="59">
        <v>675710.04</v>
      </c>
      <c r="AC554" s="58">
        <v>387031.86</v>
      </c>
    </row>
    <row r="555" spans="1:29" ht="15.75" thickBot="1">
      <c r="A555" s="95" t="s">
        <v>217</v>
      </c>
      <c r="B555" s="40">
        <v>2553546.21</v>
      </c>
      <c r="C555" s="39">
        <v>85359.40000000001</v>
      </c>
      <c r="D555" s="40">
        <v>2566091.6100000003</v>
      </c>
      <c r="E555" s="39">
        <v>73220.1</v>
      </c>
      <c r="F555" s="40">
        <v>2578637.3600000003</v>
      </c>
      <c r="G555" s="39">
        <v>76728.14</v>
      </c>
      <c r="H555" s="40">
        <v>2591182.74</v>
      </c>
      <c r="I555" s="39">
        <v>70014.54000000001</v>
      </c>
      <c r="J555" s="40">
        <v>2603861.9799999995</v>
      </c>
      <c r="K555" s="39">
        <v>67928.42</v>
      </c>
      <c r="L555" s="40">
        <v>2616540.84</v>
      </c>
      <c r="M555" s="39">
        <v>61417.2</v>
      </c>
      <c r="N555" s="40">
        <v>15509860.740000002</v>
      </c>
      <c r="O555" s="39">
        <v>434667.80000000005</v>
      </c>
      <c r="P555" s="40">
        <v>2629353.7300000004</v>
      </c>
      <c r="Q555" s="39">
        <v>58958.880000000005</v>
      </c>
      <c r="R555" s="40">
        <v>2642165.8600000003</v>
      </c>
      <c r="S555" s="39">
        <v>54410.39</v>
      </c>
      <c r="T555" s="40">
        <v>2655112.2</v>
      </c>
      <c r="U555" s="39">
        <v>48211.880000000005</v>
      </c>
      <c r="V555" s="40">
        <v>2668057.76</v>
      </c>
      <c r="W555" s="39">
        <v>45183.43</v>
      </c>
      <c r="X555" s="40">
        <v>2681137.58</v>
      </c>
      <c r="Y555" s="39">
        <v>39197.95</v>
      </c>
      <c r="Z555" s="40">
        <v>2694216.62</v>
      </c>
      <c r="AA555" s="39">
        <v>35781.380000000005</v>
      </c>
      <c r="AB555" s="40">
        <v>31479904.49</v>
      </c>
      <c r="AC555" s="39">
        <v>716411.7100000001</v>
      </c>
    </row>
    <row r="558" spans="1:30" ht="27" thickBot="1">
      <c r="A558" s="33"/>
      <c r="B558" s="33"/>
      <c r="C558" s="33"/>
      <c r="D558" s="33"/>
      <c r="E558" s="33"/>
      <c r="F558" s="33"/>
      <c r="G558" s="33"/>
      <c r="H558" s="34" t="s">
        <v>438</v>
      </c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4" t="s">
        <v>438</v>
      </c>
      <c r="W558" s="33"/>
      <c r="X558" s="33"/>
      <c r="Y558" s="33"/>
      <c r="Z558" s="33"/>
      <c r="AA558" s="33"/>
      <c r="AB558" s="1053"/>
      <c r="AC558" s="1053"/>
      <c r="AD558" s="28" t="s">
        <v>438</v>
      </c>
    </row>
    <row r="559" spans="1:29" s="52" customFormat="1" ht="12.75" thickBot="1">
      <c r="A559" s="24" t="s">
        <v>218</v>
      </c>
      <c r="B559" s="49"/>
      <c r="C559" s="49"/>
      <c r="D559" s="49"/>
      <c r="E559" s="49"/>
      <c r="F559" s="49"/>
      <c r="G559" s="49"/>
      <c r="H559" s="88" t="s">
        <v>256</v>
      </c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88" t="s">
        <v>256</v>
      </c>
      <c r="W559" s="49"/>
      <c r="X559" s="49"/>
      <c r="Y559" s="49"/>
      <c r="Z559" s="49"/>
      <c r="AA559" s="49"/>
      <c r="AB559" s="49"/>
      <c r="AC559" s="48"/>
    </row>
    <row r="560" spans="1:29" ht="12.75">
      <c r="A560" s="140" t="s">
        <v>254</v>
      </c>
      <c r="B560" s="898">
        <v>56309.17</v>
      </c>
      <c r="C560" s="899">
        <v>31013.52</v>
      </c>
      <c r="D560" s="898">
        <v>56309.17</v>
      </c>
      <c r="E560" s="899">
        <v>27753.04</v>
      </c>
      <c r="F560" s="898">
        <v>56309.17</v>
      </c>
      <c r="G560" s="899">
        <v>30439.63</v>
      </c>
      <c r="H560" s="898">
        <v>56309.17</v>
      </c>
      <c r="I560" s="899">
        <v>29180.02</v>
      </c>
      <c r="J560" s="898">
        <v>56309.17</v>
      </c>
      <c r="K560" s="899">
        <v>29865.74</v>
      </c>
      <c r="L560" s="898">
        <v>56309.17</v>
      </c>
      <c r="M560" s="899">
        <v>28624.64</v>
      </c>
      <c r="N560" s="898">
        <v>337855.01999999996</v>
      </c>
      <c r="O560" s="899">
        <v>176876.59000000003</v>
      </c>
      <c r="P560" s="898">
        <v>56309.17</v>
      </c>
      <c r="Q560" s="899">
        <v>29291.85</v>
      </c>
      <c r="R560" s="898">
        <v>56309.17</v>
      </c>
      <c r="S560" s="899">
        <v>29004.9</v>
      </c>
      <c r="T560" s="898">
        <v>56309.17</v>
      </c>
      <c r="U560" s="899">
        <v>27791.57</v>
      </c>
      <c r="V560" s="898">
        <v>56309.17</v>
      </c>
      <c r="W560" s="899">
        <v>28431.01</v>
      </c>
      <c r="X560" s="898">
        <v>56309.17</v>
      </c>
      <c r="Y560" s="899">
        <v>27236.2</v>
      </c>
      <c r="Z560" s="898">
        <v>56309.17</v>
      </c>
      <c r="AA560" s="899">
        <v>27857.12</v>
      </c>
      <c r="AB560" s="898">
        <v>675710.04</v>
      </c>
      <c r="AC560" s="899">
        <v>346489.24000000005</v>
      </c>
    </row>
    <row r="561" spans="1:29" ht="12.75">
      <c r="A561" s="550" t="s">
        <v>37</v>
      </c>
      <c r="B561" s="601">
        <v>56309.17</v>
      </c>
      <c r="C561" s="602">
        <v>31013.52</v>
      </c>
      <c r="D561" s="601">
        <v>56309.17</v>
      </c>
      <c r="E561" s="602">
        <v>27753.04</v>
      </c>
      <c r="F561" s="601">
        <v>56309.17</v>
      </c>
      <c r="G561" s="602">
        <v>30439.63</v>
      </c>
      <c r="H561" s="601">
        <v>56309.17</v>
      </c>
      <c r="I561" s="602">
        <v>29180.02</v>
      </c>
      <c r="J561" s="601">
        <v>56309.17</v>
      </c>
      <c r="K561" s="602">
        <v>29865.74</v>
      </c>
      <c r="L561" s="601">
        <v>56309.17</v>
      </c>
      <c r="M561" s="602">
        <v>28624.64</v>
      </c>
      <c r="N561" s="603">
        <v>337855.01999999996</v>
      </c>
      <c r="O561" s="94">
        <v>176876.59000000003</v>
      </c>
      <c r="P561" s="601">
        <v>56309.17</v>
      </c>
      <c r="Q561" s="602">
        <v>29291.85</v>
      </c>
      <c r="R561" s="601">
        <v>56309.17</v>
      </c>
      <c r="S561" s="602">
        <v>29004.9</v>
      </c>
      <c r="T561" s="601">
        <v>56309.17</v>
      </c>
      <c r="U561" s="602">
        <v>27791.57</v>
      </c>
      <c r="V561" s="601">
        <v>56309.17</v>
      </c>
      <c r="W561" s="602">
        <v>28431.01</v>
      </c>
      <c r="X561" s="601">
        <v>56309.17</v>
      </c>
      <c r="Y561" s="602">
        <v>27236.2</v>
      </c>
      <c r="Z561" s="601">
        <v>56309.17</v>
      </c>
      <c r="AA561" s="602">
        <v>27857.12</v>
      </c>
      <c r="AB561" s="603">
        <v>675710.04</v>
      </c>
      <c r="AC561" s="94">
        <v>346489.24000000005</v>
      </c>
    </row>
    <row r="562" spans="1:29" ht="12.75">
      <c r="A562" s="550" t="s">
        <v>8</v>
      </c>
      <c r="B562" s="601"/>
      <c r="C562" s="602"/>
      <c r="D562" s="601"/>
      <c r="E562" s="602"/>
      <c r="F562" s="601"/>
      <c r="G562" s="602"/>
      <c r="H562" s="601"/>
      <c r="I562" s="602"/>
      <c r="J562" s="601"/>
      <c r="K562" s="602"/>
      <c r="L562" s="601"/>
      <c r="M562" s="602"/>
      <c r="N562" s="603">
        <v>0</v>
      </c>
      <c r="O562" s="94">
        <v>0</v>
      </c>
      <c r="P562" s="601"/>
      <c r="Q562" s="602"/>
      <c r="R562" s="601"/>
      <c r="S562" s="602"/>
      <c r="T562" s="601"/>
      <c r="U562" s="602"/>
      <c r="V562" s="601"/>
      <c r="W562" s="602"/>
      <c r="X562" s="601"/>
      <c r="Y562" s="602"/>
      <c r="Z562" s="601"/>
      <c r="AA562" s="602"/>
      <c r="AB562" s="603">
        <v>0</v>
      </c>
      <c r="AC562" s="94">
        <v>0</v>
      </c>
    </row>
    <row r="563" spans="1:29" ht="13.5" thickBot="1">
      <c r="A563" s="707" t="s">
        <v>11</v>
      </c>
      <c r="B563" s="609"/>
      <c r="C563" s="610"/>
      <c r="D563" s="609"/>
      <c r="E563" s="610"/>
      <c r="F563" s="609"/>
      <c r="G563" s="610"/>
      <c r="H563" s="609"/>
      <c r="I563" s="610"/>
      <c r="J563" s="609"/>
      <c r="K563" s="610"/>
      <c r="L563" s="609"/>
      <c r="M563" s="610"/>
      <c r="N563" s="611">
        <v>0</v>
      </c>
      <c r="O563" s="612">
        <v>0</v>
      </c>
      <c r="P563" s="609"/>
      <c r="Q563" s="610"/>
      <c r="R563" s="609"/>
      <c r="S563" s="610"/>
      <c r="T563" s="609"/>
      <c r="U563" s="610"/>
      <c r="V563" s="609"/>
      <c r="W563" s="610"/>
      <c r="X563" s="609"/>
      <c r="Y563" s="610"/>
      <c r="Z563" s="609"/>
      <c r="AA563" s="610"/>
      <c r="AB563" s="611">
        <v>0</v>
      </c>
      <c r="AC563" s="612">
        <v>0</v>
      </c>
    </row>
    <row r="564" spans="1:29" s="52" customFormat="1" ht="12.75" thickBot="1">
      <c r="A564" s="42" t="s">
        <v>245</v>
      </c>
      <c r="B564" s="40">
        <v>56309.17</v>
      </c>
      <c r="C564" s="39">
        <v>31013.52</v>
      </c>
      <c r="D564" s="40">
        <v>56309.17</v>
      </c>
      <c r="E564" s="39">
        <v>27753.04</v>
      </c>
      <c r="F564" s="40">
        <v>56309.17</v>
      </c>
      <c r="G564" s="39">
        <v>30439.63</v>
      </c>
      <c r="H564" s="40">
        <v>56309.17</v>
      </c>
      <c r="I564" s="39">
        <v>29180.02</v>
      </c>
      <c r="J564" s="40">
        <v>56309.17</v>
      </c>
      <c r="K564" s="39">
        <v>29865.74</v>
      </c>
      <c r="L564" s="40">
        <v>56309.17</v>
      </c>
      <c r="M564" s="39">
        <v>28624.64</v>
      </c>
      <c r="N564" s="59">
        <v>337855.01999999996</v>
      </c>
      <c r="O564" s="58">
        <v>176876.59000000003</v>
      </c>
      <c r="P564" s="40">
        <v>56309.17</v>
      </c>
      <c r="Q564" s="39">
        <v>29291.85</v>
      </c>
      <c r="R564" s="40">
        <v>56309.17</v>
      </c>
      <c r="S564" s="39">
        <v>29004.9</v>
      </c>
      <c r="T564" s="40">
        <v>56309.17</v>
      </c>
      <c r="U564" s="39">
        <v>27791.57</v>
      </c>
      <c r="V564" s="40">
        <v>56309.17</v>
      </c>
      <c r="W564" s="39">
        <v>28431.01</v>
      </c>
      <c r="X564" s="40">
        <v>56309.17</v>
      </c>
      <c r="Y564" s="39">
        <v>27236.2</v>
      </c>
      <c r="Z564" s="40">
        <v>56309.17</v>
      </c>
      <c r="AA564" s="39">
        <v>27857.12</v>
      </c>
      <c r="AB564" s="59">
        <v>675710.04</v>
      </c>
      <c r="AC564" s="58">
        <v>346489.24000000005</v>
      </c>
    </row>
    <row r="567" spans="1:30" ht="27" thickBot="1">
      <c r="A567" s="33"/>
      <c r="B567" s="33"/>
      <c r="C567" s="33"/>
      <c r="D567" s="33"/>
      <c r="E567" s="33"/>
      <c r="F567" s="33"/>
      <c r="G567" s="33"/>
      <c r="H567" s="34" t="s">
        <v>439</v>
      </c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4" t="s">
        <v>439</v>
      </c>
      <c r="W567" s="33"/>
      <c r="X567" s="33"/>
      <c r="Y567" s="33"/>
      <c r="Z567" s="33"/>
      <c r="AA567" s="33"/>
      <c r="AB567" s="1053"/>
      <c r="AC567" s="1053"/>
      <c r="AD567" s="28" t="s">
        <v>439</v>
      </c>
    </row>
    <row r="568" spans="1:29" s="52" customFormat="1" ht="12.75" thickBot="1">
      <c r="A568" s="24" t="s">
        <v>218</v>
      </c>
      <c r="B568" s="49"/>
      <c r="C568" s="49"/>
      <c r="D568" s="49"/>
      <c r="E568" s="49"/>
      <c r="F568" s="49"/>
      <c r="G568" s="49"/>
      <c r="H568" s="88" t="s">
        <v>256</v>
      </c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88" t="s">
        <v>256</v>
      </c>
      <c r="W568" s="49"/>
      <c r="X568" s="49"/>
      <c r="Y568" s="49"/>
      <c r="Z568" s="49"/>
      <c r="AA568" s="49"/>
      <c r="AB568" s="49"/>
      <c r="AC568" s="48"/>
    </row>
    <row r="569" spans="1:29" ht="12.75">
      <c r="A569" s="140" t="s">
        <v>254</v>
      </c>
      <c r="B569" s="898">
        <v>56309.17</v>
      </c>
      <c r="C569" s="899">
        <v>27570.18</v>
      </c>
      <c r="D569" s="898">
        <v>56309.17</v>
      </c>
      <c r="E569" s="899">
        <v>24642.92</v>
      </c>
      <c r="F569" s="898">
        <v>56309.17</v>
      </c>
      <c r="G569" s="899">
        <v>26996.29</v>
      </c>
      <c r="H569" s="898">
        <v>56309.17</v>
      </c>
      <c r="I569" s="899">
        <v>25847.75</v>
      </c>
      <c r="J569" s="898">
        <v>56309.17</v>
      </c>
      <c r="K569" s="899">
        <v>26422.4</v>
      </c>
      <c r="L569" s="898">
        <v>56309.17</v>
      </c>
      <c r="M569" s="899">
        <v>25292.37</v>
      </c>
      <c r="N569" s="898">
        <v>337855.01999999996</v>
      </c>
      <c r="O569" s="899">
        <v>156771.91</v>
      </c>
      <c r="P569" s="898">
        <v>56309.17</v>
      </c>
      <c r="Q569" s="899">
        <v>25848.51</v>
      </c>
      <c r="R569" s="898">
        <v>56309.17</v>
      </c>
      <c r="S569" s="899">
        <v>25561.56</v>
      </c>
      <c r="T569" s="898">
        <v>56309.17</v>
      </c>
      <c r="U569" s="899">
        <v>24459.31</v>
      </c>
      <c r="V569" s="898">
        <v>56309.17</v>
      </c>
      <c r="W569" s="899">
        <v>24987.67</v>
      </c>
      <c r="X569" s="898">
        <v>56309.17</v>
      </c>
      <c r="Y569" s="899">
        <v>23903.93</v>
      </c>
      <c r="Z569" s="898">
        <v>56309.17</v>
      </c>
      <c r="AA569" s="899">
        <v>24413.78</v>
      </c>
      <c r="AB569" s="898">
        <v>675710.04</v>
      </c>
      <c r="AC569" s="899">
        <v>305946.67000000004</v>
      </c>
    </row>
    <row r="570" spans="1:29" ht="12.75">
      <c r="A570" s="550" t="s">
        <v>37</v>
      </c>
      <c r="B570" s="601">
        <v>56309.17</v>
      </c>
      <c r="C570" s="602">
        <v>27570.18</v>
      </c>
      <c r="D570" s="601">
        <v>56309.17</v>
      </c>
      <c r="E570" s="602">
        <v>24642.92</v>
      </c>
      <c r="F570" s="601">
        <v>56309.17</v>
      </c>
      <c r="G570" s="602">
        <v>26996.29</v>
      </c>
      <c r="H570" s="601">
        <v>56309.17</v>
      </c>
      <c r="I570" s="602">
        <v>25847.75</v>
      </c>
      <c r="J570" s="601">
        <v>56309.17</v>
      </c>
      <c r="K570" s="602">
        <v>26422.4</v>
      </c>
      <c r="L570" s="601">
        <v>56309.17</v>
      </c>
      <c r="M570" s="602">
        <v>25292.37</v>
      </c>
      <c r="N570" s="603">
        <v>337855.01999999996</v>
      </c>
      <c r="O570" s="94">
        <v>156771.91</v>
      </c>
      <c r="P570" s="601">
        <v>56309.17</v>
      </c>
      <c r="Q570" s="602">
        <v>25848.51</v>
      </c>
      <c r="R570" s="601">
        <v>56309.17</v>
      </c>
      <c r="S570" s="602">
        <v>25561.56</v>
      </c>
      <c r="T570" s="601">
        <v>56309.17</v>
      </c>
      <c r="U570" s="602">
        <v>24459.31</v>
      </c>
      <c r="V570" s="601">
        <v>56309.17</v>
      </c>
      <c r="W570" s="602">
        <v>24987.67</v>
      </c>
      <c r="X570" s="601">
        <v>56309.17</v>
      </c>
      <c r="Y570" s="602">
        <v>23903.93</v>
      </c>
      <c r="Z570" s="601">
        <v>56309.17</v>
      </c>
      <c r="AA570" s="602">
        <v>24413.78</v>
      </c>
      <c r="AB570" s="603">
        <v>675710.04</v>
      </c>
      <c r="AC570" s="94">
        <v>305946.67000000004</v>
      </c>
    </row>
    <row r="571" spans="1:29" ht="12.75">
      <c r="A571" s="550" t="s">
        <v>8</v>
      </c>
      <c r="B571" s="601"/>
      <c r="C571" s="602"/>
      <c r="D571" s="601"/>
      <c r="E571" s="602"/>
      <c r="F571" s="601"/>
      <c r="G571" s="602"/>
      <c r="H571" s="601"/>
      <c r="I571" s="602"/>
      <c r="J571" s="601"/>
      <c r="K571" s="602"/>
      <c r="L571" s="601"/>
      <c r="M571" s="602"/>
      <c r="N571" s="603">
        <v>0</v>
      </c>
      <c r="O571" s="94">
        <v>0</v>
      </c>
      <c r="P571" s="601"/>
      <c r="Q571" s="602"/>
      <c r="R571" s="601"/>
      <c r="S571" s="602"/>
      <c r="T571" s="601"/>
      <c r="U571" s="602"/>
      <c r="V571" s="601"/>
      <c r="W571" s="602"/>
      <c r="X571" s="601"/>
      <c r="Y571" s="602"/>
      <c r="Z571" s="601"/>
      <c r="AA571" s="602"/>
      <c r="AB571" s="603">
        <v>0</v>
      </c>
      <c r="AC571" s="94">
        <v>0</v>
      </c>
    </row>
    <row r="572" spans="1:29" ht="13.5" thickBot="1">
      <c r="A572" s="707" t="s">
        <v>11</v>
      </c>
      <c r="B572" s="609"/>
      <c r="C572" s="610"/>
      <c r="D572" s="609"/>
      <c r="E572" s="610"/>
      <c r="F572" s="609"/>
      <c r="G572" s="610"/>
      <c r="H572" s="609"/>
      <c r="I572" s="610"/>
      <c r="J572" s="609"/>
      <c r="K572" s="610"/>
      <c r="L572" s="609"/>
      <c r="M572" s="610"/>
      <c r="N572" s="611">
        <v>0</v>
      </c>
      <c r="O572" s="612">
        <v>0</v>
      </c>
      <c r="P572" s="609"/>
      <c r="Q572" s="610"/>
      <c r="R572" s="609"/>
      <c r="S572" s="610"/>
      <c r="T572" s="609"/>
      <c r="U572" s="610"/>
      <c r="V572" s="609"/>
      <c r="W572" s="610"/>
      <c r="X572" s="609"/>
      <c r="Y572" s="610"/>
      <c r="Z572" s="609"/>
      <c r="AA572" s="610"/>
      <c r="AB572" s="611">
        <v>0</v>
      </c>
      <c r="AC572" s="612">
        <v>0</v>
      </c>
    </row>
    <row r="573" spans="1:29" s="52" customFormat="1" ht="12.75" thickBot="1">
      <c r="A573" s="42" t="s">
        <v>245</v>
      </c>
      <c r="B573" s="40">
        <v>56309.17</v>
      </c>
      <c r="C573" s="39">
        <v>27570.18</v>
      </c>
      <c r="D573" s="40">
        <v>56309.17</v>
      </c>
      <c r="E573" s="39">
        <v>24642.92</v>
      </c>
      <c r="F573" s="40">
        <v>56309.17</v>
      </c>
      <c r="G573" s="39">
        <v>26996.29</v>
      </c>
      <c r="H573" s="40">
        <v>56309.17</v>
      </c>
      <c r="I573" s="39">
        <v>25847.75</v>
      </c>
      <c r="J573" s="40">
        <v>56309.17</v>
      </c>
      <c r="K573" s="39">
        <v>26422.4</v>
      </c>
      <c r="L573" s="40">
        <v>56309.17</v>
      </c>
      <c r="M573" s="39">
        <v>25292.37</v>
      </c>
      <c r="N573" s="59">
        <v>337855.01999999996</v>
      </c>
      <c r="O573" s="58">
        <v>156771.91</v>
      </c>
      <c r="P573" s="40">
        <v>56309.17</v>
      </c>
      <c r="Q573" s="39">
        <v>25848.51</v>
      </c>
      <c r="R573" s="40">
        <v>56309.17</v>
      </c>
      <c r="S573" s="39">
        <v>25561.56</v>
      </c>
      <c r="T573" s="40">
        <v>56309.17</v>
      </c>
      <c r="U573" s="39">
        <v>24459.31</v>
      </c>
      <c r="V573" s="40">
        <v>56309.17</v>
      </c>
      <c r="W573" s="39">
        <v>24987.67</v>
      </c>
      <c r="X573" s="40">
        <v>56309.17</v>
      </c>
      <c r="Y573" s="39">
        <v>23903.93</v>
      </c>
      <c r="Z573" s="40">
        <v>56309.17</v>
      </c>
      <c r="AA573" s="39">
        <v>24413.78</v>
      </c>
      <c r="AB573" s="59">
        <v>675710.04</v>
      </c>
      <c r="AC573" s="58">
        <v>305946.67000000004</v>
      </c>
    </row>
    <row r="576" spans="1:30" ht="27" thickBot="1">
      <c r="A576" s="33"/>
      <c r="B576" s="33"/>
      <c r="C576" s="33"/>
      <c r="D576" s="33"/>
      <c r="E576" s="33"/>
      <c r="F576" s="33"/>
      <c r="G576" s="33"/>
      <c r="H576" s="34" t="s">
        <v>440</v>
      </c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4" t="s">
        <v>440</v>
      </c>
      <c r="W576" s="33"/>
      <c r="X576" s="33"/>
      <c r="Y576" s="33"/>
      <c r="Z576" s="33"/>
      <c r="AA576" s="33"/>
      <c r="AB576" s="1053"/>
      <c r="AC576" s="1053"/>
      <c r="AD576" s="28" t="s">
        <v>440</v>
      </c>
    </row>
    <row r="577" spans="1:29" s="52" customFormat="1" ht="12.75" thickBot="1">
      <c r="A577" s="24" t="s">
        <v>218</v>
      </c>
      <c r="B577" s="49"/>
      <c r="C577" s="49"/>
      <c r="D577" s="49"/>
      <c r="E577" s="49"/>
      <c r="F577" s="49"/>
      <c r="G577" s="49"/>
      <c r="H577" s="88" t="s">
        <v>256</v>
      </c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88" t="s">
        <v>256</v>
      </c>
      <c r="W577" s="49"/>
      <c r="X577" s="49"/>
      <c r="Y577" s="49"/>
      <c r="Z577" s="49"/>
      <c r="AA577" s="49"/>
      <c r="AB577" s="49"/>
      <c r="AC577" s="48"/>
    </row>
    <row r="578" spans="1:29" ht="12.75">
      <c r="A578" s="140" t="s">
        <v>254</v>
      </c>
      <c r="B578" s="44">
        <v>56309.17</v>
      </c>
      <c r="C578" s="43">
        <v>24126.83</v>
      </c>
      <c r="D578" s="44">
        <v>56309.17</v>
      </c>
      <c r="E578" s="43">
        <v>22301.83</v>
      </c>
      <c r="F578" s="44">
        <v>56309.17</v>
      </c>
      <c r="G578" s="43">
        <v>23552.94</v>
      </c>
      <c r="H578" s="44">
        <v>56309.17</v>
      </c>
      <c r="I578" s="43">
        <v>22515.48</v>
      </c>
      <c r="J578" s="44">
        <v>56309.17</v>
      </c>
      <c r="K578" s="43">
        <v>22979.05</v>
      </c>
      <c r="L578" s="44">
        <v>56309.17</v>
      </c>
      <c r="M578" s="43">
        <v>21960.1</v>
      </c>
      <c r="N578" s="44">
        <v>337855.01999999996</v>
      </c>
      <c r="O578" s="43">
        <v>137436.23</v>
      </c>
      <c r="P578" s="44">
        <v>56309.17</v>
      </c>
      <c r="Q578" s="43">
        <v>22405.16</v>
      </c>
      <c r="R578" s="44">
        <v>56309.17</v>
      </c>
      <c r="S578" s="43">
        <v>22118.22</v>
      </c>
      <c r="T578" s="44">
        <v>56309.17</v>
      </c>
      <c r="U578" s="43">
        <v>21127.04</v>
      </c>
      <c r="V578" s="44">
        <v>56309.17</v>
      </c>
      <c r="W578" s="43">
        <v>21544.33</v>
      </c>
      <c r="X578" s="44">
        <v>56309.17</v>
      </c>
      <c r="Y578" s="43">
        <v>20571.66</v>
      </c>
      <c r="Z578" s="44">
        <v>56309.17</v>
      </c>
      <c r="AA578" s="43">
        <v>20970.43</v>
      </c>
      <c r="AB578" s="44">
        <v>675710.04</v>
      </c>
      <c r="AC578" s="43">
        <v>266173.07000000007</v>
      </c>
    </row>
    <row r="579" spans="1:29" ht="12.75">
      <c r="A579" s="739" t="s">
        <v>37</v>
      </c>
      <c r="B579" s="601">
        <v>56309.17</v>
      </c>
      <c r="C579" s="602">
        <v>24126.83</v>
      </c>
      <c r="D579" s="601">
        <v>56309.17</v>
      </c>
      <c r="E579" s="602">
        <v>22301.83</v>
      </c>
      <c r="F579" s="601">
        <v>56309.17</v>
      </c>
      <c r="G579" s="602">
        <v>23552.94</v>
      </c>
      <c r="H579" s="601">
        <v>56309.17</v>
      </c>
      <c r="I579" s="602">
        <v>22515.48</v>
      </c>
      <c r="J579" s="601">
        <v>56309.17</v>
      </c>
      <c r="K579" s="602">
        <v>22979.05</v>
      </c>
      <c r="L579" s="601">
        <v>56309.17</v>
      </c>
      <c r="M579" s="602">
        <v>21960.1</v>
      </c>
      <c r="N579" s="603">
        <v>337855.01999999996</v>
      </c>
      <c r="O579" s="94">
        <v>137436.23</v>
      </c>
      <c r="P579" s="601">
        <v>56309.17</v>
      </c>
      <c r="Q579" s="602">
        <v>22405.16</v>
      </c>
      <c r="R579" s="601">
        <v>56309.17</v>
      </c>
      <c r="S579" s="602">
        <v>22118.22</v>
      </c>
      <c r="T579" s="601">
        <v>56309.17</v>
      </c>
      <c r="U579" s="602">
        <v>21127.04</v>
      </c>
      <c r="V579" s="601">
        <v>56309.17</v>
      </c>
      <c r="W579" s="602">
        <v>21544.33</v>
      </c>
      <c r="X579" s="601">
        <v>56309.17</v>
      </c>
      <c r="Y579" s="602">
        <v>20571.66</v>
      </c>
      <c r="Z579" s="601">
        <v>56309.17</v>
      </c>
      <c r="AA579" s="602">
        <v>20970.43</v>
      </c>
      <c r="AB579" s="603">
        <v>675710.04</v>
      </c>
      <c r="AC579" s="94">
        <v>266173.07000000007</v>
      </c>
    </row>
    <row r="580" spans="1:29" ht="12.75">
      <c r="A580" s="739" t="s">
        <v>8</v>
      </c>
      <c r="B580" s="601"/>
      <c r="C580" s="602"/>
      <c r="D580" s="601"/>
      <c r="E580" s="602"/>
      <c r="F580" s="601"/>
      <c r="G580" s="602"/>
      <c r="H580" s="601"/>
      <c r="I580" s="602"/>
      <c r="J580" s="601"/>
      <c r="K580" s="602"/>
      <c r="L580" s="601"/>
      <c r="M580" s="602"/>
      <c r="N580" s="603">
        <v>0</v>
      </c>
      <c r="O580" s="94">
        <v>0</v>
      </c>
      <c r="P580" s="601"/>
      <c r="Q580" s="602"/>
      <c r="R580" s="601"/>
      <c r="S580" s="602"/>
      <c r="T580" s="601"/>
      <c r="U580" s="602"/>
      <c r="V580" s="601"/>
      <c r="W580" s="602"/>
      <c r="X580" s="601"/>
      <c r="Y580" s="602"/>
      <c r="Z580" s="601"/>
      <c r="AA580" s="602"/>
      <c r="AB580" s="603">
        <v>0</v>
      </c>
      <c r="AC580" s="94">
        <v>0</v>
      </c>
    </row>
    <row r="581" spans="1:29" ht="13.5" thickBot="1">
      <c r="A581" s="953" t="s">
        <v>11</v>
      </c>
      <c r="B581" s="609"/>
      <c r="C581" s="610"/>
      <c r="D581" s="609"/>
      <c r="E581" s="610"/>
      <c r="F581" s="609"/>
      <c r="G581" s="610"/>
      <c r="H581" s="609"/>
      <c r="I581" s="610"/>
      <c r="J581" s="609"/>
      <c r="K581" s="610"/>
      <c r="L581" s="609"/>
      <c r="M581" s="610"/>
      <c r="N581" s="611">
        <v>0</v>
      </c>
      <c r="O581" s="612">
        <v>0</v>
      </c>
      <c r="P581" s="609"/>
      <c r="Q581" s="610"/>
      <c r="R581" s="609"/>
      <c r="S581" s="610"/>
      <c r="T581" s="609"/>
      <c r="U581" s="610"/>
      <c r="V581" s="609"/>
      <c r="W581" s="610"/>
      <c r="X581" s="609"/>
      <c r="Y581" s="610"/>
      <c r="Z581" s="609"/>
      <c r="AA581" s="610"/>
      <c r="AB581" s="611">
        <v>0</v>
      </c>
      <c r="AC581" s="612">
        <v>0</v>
      </c>
    </row>
    <row r="582" spans="1:29" s="52" customFormat="1" ht="12.75" thickBot="1">
      <c r="A582" s="42" t="s">
        <v>245</v>
      </c>
      <c r="B582" s="40">
        <v>56309.17</v>
      </c>
      <c r="C582" s="39">
        <v>24126.83</v>
      </c>
      <c r="D582" s="40">
        <v>56309.17</v>
      </c>
      <c r="E582" s="39">
        <v>22301.83</v>
      </c>
      <c r="F582" s="40">
        <v>56309.17</v>
      </c>
      <c r="G582" s="39">
        <v>23552.94</v>
      </c>
      <c r="H582" s="40">
        <v>56309.17</v>
      </c>
      <c r="I582" s="39">
        <v>22515.48</v>
      </c>
      <c r="J582" s="40">
        <v>56309.17</v>
      </c>
      <c r="K582" s="39">
        <v>22979.05</v>
      </c>
      <c r="L582" s="40">
        <v>56309.17</v>
      </c>
      <c r="M582" s="39">
        <v>21960.1</v>
      </c>
      <c r="N582" s="59">
        <v>337855.01999999996</v>
      </c>
      <c r="O582" s="58">
        <v>137436.23</v>
      </c>
      <c r="P582" s="40">
        <v>56309.17</v>
      </c>
      <c r="Q582" s="39">
        <v>22405.16</v>
      </c>
      <c r="R582" s="40">
        <v>56309.17</v>
      </c>
      <c r="S582" s="39">
        <v>22118.22</v>
      </c>
      <c r="T582" s="40">
        <v>56309.17</v>
      </c>
      <c r="U582" s="39">
        <v>21127.04</v>
      </c>
      <c r="V582" s="40">
        <v>56309.17</v>
      </c>
      <c r="W582" s="39">
        <v>21544.33</v>
      </c>
      <c r="X582" s="40">
        <v>56309.17</v>
      </c>
      <c r="Y582" s="39">
        <v>20571.66</v>
      </c>
      <c r="Z582" s="40">
        <v>56309.17</v>
      </c>
      <c r="AA582" s="39">
        <v>20970.43</v>
      </c>
      <c r="AB582" s="59">
        <v>675710.04</v>
      </c>
      <c r="AC582" s="58">
        <v>266173.07000000007</v>
      </c>
    </row>
    <row r="585" spans="1:30" ht="27" thickBot="1">
      <c r="A585" s="33"/>
      <c r="B585" s="33"/>
      <c r="C585" s="33"/>
      <c r="D585" s="33"/>
      <c r="E585" s="33"/>
      <c r="F585" s="33"/>
      <c r="G585" s="33"/>
      <c r="H585" s="34" t="s">
        <v>441</v>
      </c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4" t="s">
        <v>441</v>
      </c>
      <c r="W585" s="33"/>
      <c r="X585" s="33"/>
      <c r="Y585" s="33"/>
      <c r="Z585" s="33"/>
      <c r="AA585" s="33"/>
      <c r="AB585" s="1053"/>
      <c r="AC585" s="1053"/>
      <c r="AD585" s="28" t="s">
        <v>441</v>
      </c>
    </row>
    <row r="586" spans="1:29" s="52" customFormat="1" ht="12.75" thickBot="1">
      <c r="A586" s="24" t="s">
        <v>218</v>
      </c>
      <c r="B586" s="49"/>
      <c r="C586" s="49"/>
      <c r="D586" s="49"/>
      <c r="E586" s="49"/>
      <c r="F586" s="49"/>
      <c r="G586" s="49"/>
      <c r="H586" s="88" t="s">
        <v>256</v>
      </c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88" t="s">
        <v>256</v>
      </c>
      <c r="W586" s="49"/>
      <c r="X586" s="49"/>
      <c r="Y586" s="49"/>
      <c r="Z586" s="49"/>
      <c r="AA586" s="49"/>
      <c r="AB586" s="49"/>
      <c r="AC586" s="48"/>
    </row>
    <row r="587" spans="1:29" ht="12.75">
      <c r="A587" s="140" t="s">
        <v>254</v>
      </c>
      <c r="B587" s="898">
        <v>56309.17</v>
      </c>
      <c r="C587" s="899">
        <v>20683.49</v>
      </c>
      <c r="D587" s="898">
        <v>56309.17</v>
      </c>
      <c r="E587" s="899">
        <v>18422.69</v>
      </c>
      <c r="F587" s="898">
        <v>56309.17</v>
      </c>
      <c r="G587" s="899">
        <v>20109.6</v>
      </c>
      <c r="H587" s="898">
        <v>56309.17</v>
      </c>
      <c r="I587" s="899">
        <v>19183.21</v>
      </c>
      <c r="J587" s="898">
        <v>56309.17</v>
      </c>
      <c r="K587" s="899">
        <v>19535.71</v>
      </c>
      <c r="L587" s="898">
        <v>56309.17</v>
      </c>
      <c r="M587" s="899">
        <v>18627.83</v>
      </c>
      <c r="N587" s="898">
        <v>337855.01999999996</v>
      </c>
      <c r="O587" s="899">
        <v>116562.52999999998</v>
      </c>
      <c r="P587" s="898">
        <v>56309.17</v>
      </c>
      <c r="Q587" s="899">
        <v>18961.82</v>
      </c>
      <c r="R587" s="898">
        <v>56309.17</v>
      </c>
      <c r="S587" s="899">
        <v>18674.87</v>
      </c>
      <c r="T587" s="898">
        <v>56309.17</v>
      </c>
      <c r="U587" s="899">
        <v>17794.77</v>
      </c>
      <c r="V587" s="898">
        <v>56309.17</v>
      </c>
      <c r="W587" s="899">
        <v>18100.98</v>
      </c>
      <c r="X587" s="898">
        <v>56309.17</v>
      </c>
      <c r="Y587" s="899">
        <v>17239.39</v>
      </c>
      <c r="Z587" s="898">
        <v>56309.17</v>
      </c>
      <c r="AA587" s="899">
        <v>17527.09</v>
      </c>
      <c r="AB587" s="898">
        <v>675710.04</v>
      </c>
      <c r="AC587" s="899">
        <v>224861.44999999998</v>
      </c>
    </row>
    <row r="588" spans="1:29" ht="12.75">
      <c r="A588" s="550" t="s">
        <v>37</v>
      </c>
      <c r="B588" s="601">
        <v>56309.17</v>
      </c>
      <c r="C588" s="602">
        <v>20683.49</v>
      </c>
      <c r="D588" s="601">
        <v>56309.17</v>
      </c>
      <c r="E588" s="602">
        <v>18422.69</v>
      </c>
      <c r="F588" s="601">
        <v>56309.17</v>
      </c>
      <c r="G588" s="602">
        <v>20109.6</v>
      </c>
      <c r="H588" s="601">
        <v>56309.17</v>
      </c>
      <c r="I588" s="602">
        <v>19183.21</v>
      </c>
      <c r="J588" s="601">
        <v>56309.17</v>
      </c>
      <c r="K588" s="602">
        <v>19535.71</v>
      </c>
      <c r="L588" s="601">
        <v>56309.17</v>
      </c>
      <c r="M588" s="602">
        <v>18627.83</v>
      </c>
      <c r="N588" s="603">
        <v>337855.01999999996</v>
      </c>
      <c r="O588" s="94">
        <v>116562.52999999998</v>
      </c>
      <c r="P588" s="601">
        <v>56309.17</v>
      </c>
      <c r="Q588" s="602">
        <v>18961.82</v>
      </c>
      <c r="R588" s="601">
        <v>56309.17</v>
      </c>
      <c r="S588" s="602">
        <v>18674.87</v>
      </c>
      <c r="T588" s="601">
        <v>56309.17</v>
      </c>
      <c r="U588" s="602">
        <v>17794.77</v>
      </c>
      <c r="V588" s="601">
        <v>56309.17</v>
      </c>
      <c r="W588" s="602">
        <v>18100.98</v>
      </c>
      <c r="X588" s="601">
        <v>56309.17</v>
      </c>
      <c r="Y588" s="602">
        <v>17239.39</v>
      </c>
      <c r="Z588" s="601">
        <v>56309.17</v>
      </c>
      <c r="AA588" s="602">
        <v>17527.09</v>
      </c>
      <c r="AB588" s="603">
        <v>675710.04</v>
      </c>
      <c r="AC588" s="94">
        <v>224861.44999999998</v>
      </c>
    </row>
    <row r="589" spans="1:29" ht="12.75">
      <c r="A589" s="550" t="s">
        <v>8</v>
      </c>
      <c r="B589" s="601"/>
      <c r="C589" s="602"/>
      <c r="D589" s="601"/>
      <c r="E589" s="602"/>
      <c r="F589" s="601"/>
      <c r="G589" s="602"/>
      <c r="H589" s="601"/>
      <c r="I589" s="602"/>
      <c r="J589" s="601"/>
      <c r="K589" s="602"/>
      <c r="L589" s="601"/>
      <c r="M589" s="602"/>
      <c r="N589" s="603">
        <v>0</v>
      </c>
      <c r="O589" s="94">
        <v>0</v>
      </c>
      <c r="P589" s="601"/>
      <c r="Q589" s="602"/>
      <c r="R589" s="601"/>
      <c r="S589" s="602"/>
      <c r="T589" s="601"/>
      <c r="U589" s="602"/>
      <c r="V589" s="601"/>
      <c r="W589" s="602"/>
      <c r="X589" s="601"/>
      <c r="Y589" s="602"/>
      <c r="Z589" s="601"/>
      <c r="AA589" s="602"/>
      <c r="AB589" s="603">
        <v>0</v>
      </c>
      <c r="AC589" s="94">
        <v>0</v>
      </c>
    </row>
    <row r="590" spans="1:29" ht="13.5" thickBot="1">
      <c r="A590" s="707" t="s">
        <v>11</v>
      </c>
      <c r="B590" s="609"/>
      <c r="C590" s="610"/>
      <c r="D590" s="609"/>
      <c r="E590" s="610"/>
      <c r="F590" s="609"/>
      <c r="G590" s="610"/>
      <c r="H590" s="609"/>
      <c r="I590" s="610"/>
      <c r="J590" s="609"/>
      <c r="K590" s="610"/>
      <c r="L590" s="609"/>
      <c r="M590" s="610"/>
      <c r="N590" s="611">
        <v>0</v>
      </c>
      <c r="O590" s="612">
        <v>0</v>
      </c>
      <c r="P590" s="609"/>
      <c r="Q590" s="610"/>
      <c r="R590" s="609"/>
      <c r="S590" s="610"/>
      <c r="T590" s="609"/>
      <c r="U590" s="610"/>
      <c r="V590" s="609"/>
      <c r="W590" s="610"/>
      <c r="X590" s="609"/>
      <c r="Y590" s="610"/>
      <c r="Z590" s="609"/>
      <c r="AA590" s="610"/>
      <c r="AB590" s="611">
        <v>0</v>
      </c>
      <c r="AC590" s="612">
        <v>0</v>
      </c>
    </row>
    <row r="591" spans="1:29" s="52" customFormat="1" ht="12.75" thickBot="1">
      <c r="A591" s="42" t="s">
        <v>245</v>
      </c>
      <c r="B591" s="40">
        <v>56309.17</v>
      </c>
      <c r="C591" s="39">
        <v>20683.49</v>
      </c>
      <c r="D591" s="40">
        <v>56309.17</v>
      </c>
      <c r="E591" s="39">
        <v>18422.69</v>
      </c>
      <c r="F591" s="40">
        <v>56309.17</v>
      </c>
      <c r="G591" s="39">
        <v>20109.6</v>
      </c>
      <c r="H591" s="40">
        <v>56309.17</v>
      </c>
      <c r="I591" s="39">
        <v>19183.21</v>
      </c>
      <c r="J591" s="40">
        <v>56309.17</v>
      </c>
      <c r="K591" s="39">
        <v>19535.71</v>
      </c>
      <c r="L591" s="40">
        <v>56309.17</v>
      </c>
      <c r="M591" s="39">
        <v>18627.83</v>
      </c>
      <c r="N591" s="59">
        <v>337855.01999999996</v>
      </c>
      <c r="O591" s="58">
        <v>116562.52999999998</v>
      </c>
      <c r="P591" s="40">
        <v>56309.17</v>
      </c>
      <c r="Q591" s="39">
        <v>18961.82</v>
      </c>
      <c r="R591" s="40">
        <v>56309.17</v>
      </c>
      <c r="S591" s="39">
        <v>18674.87</v>
      </c>
      <c r="T591" s="40">
        <v>56309.17</v>
      </c>
      <c r="U591" s="39">
        <v>17794.77</v>
      </c>
      <c r="V591" s="40">
        <v>56309.17</v>
      </c>
      <c r="W591" s="39">
        <v>18100.98</v>
      </c>
      <c r="X591" s="40">
        <v>56309.17</v>
      </c>
      <c r="Y591" s="39">
        <v>17239.39</v>
      </c>
      <c r="Z591" s="40">
        <v>56309.17</v>
      </c>
      <c r="AA591" s="39">
        <v>17527.09</v>
      </c>
      <c r="AB591" s="59">
        <v>675710.04</v>
      </c>
      <c r="AC591" s="58">
        <v>224861.44999999998</v>
      </c>
    </row>
    <row r="594" spans="1:30" ht="27" thickBot="1">
      <c r="A594" s="33"/>
      <c r="B594" s="33"/>
      <c r="C594" s="33"/>
      <c r="D594" s="33"/>
      <c r="E594" s="33"/>
      <c r="F594" s="33"/>
      <c r="G594" s="33"/>
      <c r="H594" s="34" t="s">
        <v>442</v>
      </c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4" t="s">
        <v>442</v>
      </c>
      <c r="W594" s="33"/>
      <c r="X594" s="33"/>
      <c r="Y594" s="33"/>
      <c r="Z594" s="33"/>
      <c r="AA594" s="33"/>
      <c r="AB594" s="1053"/>
      <c r="AC594" s="1053"/>
      <c r="AD594" s="28" t="s">
        <v>442</v>
      </c>
    </row>
    <row r="595" spans="1:29" s="52" customFormat="1" ht="12.75" thickBot="1">
      <c r="A595" s="24" t="s">
        <v>218</v>
      </c>
      <c r="B595" s="49"/>
      <c r="C595" s="49"/>
      <c r="D595" s="49"/>
      <c r="E595" s="49"/>
      <c r="F595" s="49"/>
      <c r="G595" s="49"/>
      <c r="H595" s="88" t="s">
        <v>256</v>
      </c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88" t="s">
        <v>256</v>
      </c>
      <c r="W595" s="49"/>
      <c r="X595" s="49"/>
      <c r="Y595" s="49"/>
      <c r="Z595" s="49"/>
      <c r="AA595" s="49"/>
      <c r="AB595" s="49"/>
      <c r="AC595" s="48"/>
    </row>
    <row r="596" spans="1:29" ht="12.75">
      <c r="A596" s="140" t="s">
        <v>254</v>
      </c>
      <c r="B596" s="898">
        <v>56309.17</v>
      </c>
      <c r="C596" s="899">
        <v>17240.15</v>
      </c>
      <c r="D596" s="898">
        <v>56309.17</v>
      </c>
      <c r="E596" s="899">
        <v>15312.57</v>
      </c>
      <c r="F596" s="898">
        <v>56309.17</v>
      </c>
      <c r="G596" s="899">
        <v>16666.25</v>
      </c>
      <c r="H596" s="898">
        <v>56309.17</v>
      </c>
      <c r="I596" s="899">
        <v>15850.94</v>
      </c>
      <c r="J596" s="898">
        <v>56309.17</v>
      </c>
      <c r="K596" s="899">
        <v>16092.36</v>
      </c>
      <c r="L596" s="898">
        <v>56309.17</v>
      </c>
      <c r="M596" s="899">
        <v>15295.57</v>
      </c>
      <c r="N596" s="898">
        <v>337855.01999999996</v>
      </c>
      <c r="O596" s="899">
        <v>96457.84</v>
      </c>
      <c r="P596" s="898">
        <v>56309.17</v>
      </c>
      <c r="Q596" s="899">
        <v>15518.47</v>
      </c>
      <c r="R596" s="898">
        <v>56309.17</v>
      </c>
      <c r="S596" s="899">
        <v>15231.53</v>
      </c>
      <c r="T596" s="898">
        <v>56309.17</v>
      </c>
      <c r="U596" s="899">
        <v>14462.5</v>
      </c>
      <c r="V596" s="898">
        <v>56309.17</v>
      </c>
      <c r="W596" s="899">
        <v>14657.64</v>
      </c>
      <c r="X596" s="898">
        <v>56309.17</v>
      </c>
      <c r="Y596" s="899">
        <v>13907.12</v>
      </c>
      <c r="Z596" s="898">
        <v>56309.17</v>
      </c>
      <c r="AA596" s="899">
        <v>14083.75</v>
      </c>
      <c r="AB596" s="898">
        <v>675710.04</v>
      </c>
      <c r="AC596" s="899">
        <v>184318.84999999998</v>
      </c>
    </row>
    <row r="597" spans="1:29" ht="12.75">
      <c r="A597" s="550" t="s">
        <v>37</v>
      </c>
      <c r="B597" s="601">
        <v>56309.17</v>
      </c>
      <c r="C597" s="602">
        <v>17240.15</v>
      </c>
      <c r="D597" s="601">
        <v>56309.17</v>
      </c>
      <c r="E597" s="602">
        <v>15312.57</v>
      </c>
      <c r="F597" s="601">
        <v>56309.17</v>
      </c>
      <c r="G597" s="602">
        <v>16666.25</v>
      </c>
      <c r="H597" s="601">
        <v>56309.17</v>
      </c>
      <c r="I597" s="602">
        <v>15850.94</v>
      </c>
      <c r="J597" s="601">
        <v>56309.17</v>
      </c>
      <c r="K597" s="602">
        <v>16092.36</v>
      </c>
      <c r="L597" s="601">
        <v>56309.17</v>
      </c>
      <c r="M597" s="602">
        <v>15295.57</v>
      </c>
      <c r="N597" s="603">
        <v>337855.01999999996</v>
      </c>
      <c r="O597" s="94">
        <v>96457.84</v>
      </c>
      <c r="P597" s="601">
        <v>56309.17</v>
      </c>
      <c r="Q597" s="602">
        <v>15518.47</v>
      </c>
      <c r="R597" s="601">
        <v>56309.17</v>
      </c>
      <c r="S597" s="602">
        <v>15231.53</v>
      </c>
      <c r="T597" s="601">
        <v>56309.17</v>
      </c>
      <c r="U597" s="602">
        <v>14462.5</v>
      </c>
      <c r="V597" s="601">
        <v>56309.17</v>
      </c>
      <c r="W597" s="602">
        <v>14657.64</v>
      </c>
      <c r="X597" s="601">
        <v>56309.17</v>
      </c>
      <c r="Y597" s="602">
        <v>13907.12</v>
      </c>
      <c r="Z597" s="601">
        <v>56309.17</v>
      </c>
      <c r="AA597" s="602">
        <v>14083.75</v>
      </c>
      <c r="AB597" s="603">
        <v>675710.04</v>
      </c>
      <c r="AC597" s="94">
        <v>184318.84999999998</v>
      </c>
    </row>
    <row r="598" spans="1:29" ht="12.75">
      <c r="A598" s="550" t="s">
        <v>8</v>
      </c>
      <c r="B598" s="601"/>
      <c r="C598" s="602"/>
      <c r="D598" s="601"/>
      <c r="E598" s="602"/>
      <c r="F598" s="601"/>
      <c r="G598" s="602"/>
      <c r="H598" s="601"/>
      <c r="I598" s="602"/>
      <c r="J598" s="601"/>
      <c r="K598" s="602"/>
      <c r="L598" s="601"/>
      <c r="M598" s="602"/>
      <c r="N598" s="603">
        <v>0</v>
      </c>
      <c r="O598" s="94">
        <v>0</v>
      </c>
      <c r="P598" s="601"/>
      <c r="Q598" s="602"/>
      <c r="R598" s="601"/>
      <c r="S598" s="602"/>
      <c r="T598" s="601"/>
      <c r="U598" s="602"/>
      <c r="V598" s="601"/>
      <c r="W598" s="602"/>
      <c r="X598" s="601"/>
      <c r="Y598" s="602"/>
      <c r="Z598" s="601"/>
      <c r="AA598" s="602"/>
      <c r="AB598" s="603">
        <v>0</v>
      </c>
      <c r="AC598" s="94">
        <v>0</v>
      </c>
    </row>
    <row r="599" spans="1:29" ht="13.5" thickBot="1">
      <c r="A599" s="707" t="s">
        <v>11</v>
      </c>
      <c r="B599" s="609"/>
      <c r="C599" s="610"/>
      <c r="D599" s="609"/>
      <c r="E599" s="610"/>
      <c r="F599" s="609"/>
      <c r="G599" s="610"/>
      <c r="H599" s="609"/>
      <c r="I599" s="610"/>
      <c r="J599" s="609"/>
      <c r="K599" s="610"/>
      <c r="L599" s="609"/>
      <c r="M599" s="610"/>
      <c r="N599" s="611">
        <v>0</v>
      </c>
      <c r="O599" s="612">
        <v>0</v>
      </c>
      <c r="P599" s="609"/>
      <c r="Q599" s="610"/>
      <c r="R599" s="609"/>
      <c r="S599" s="610"/>
      <c r="T599" s="609"/>
      <c r="U599" s="610"/>
      <c r="V599" s="609"/>
      <c r="W599" s="610"/>
      <c r="X599" s="609"/>
      <c r="Y599" s="610"/>
      <c r="Z599" s="609"/>
      <c r="AA599" s="610"/>
      <c r="AB599" s="611">
        <v>0</v>
      </c>
      <c r="AC599" s="612">
        <v>0</v>
      </c>
    </row>
    <row r="600" spans="1:29" s="52" customFormat="1" ht="12.75" thickBot="1">
      <c r="A600" s="42" t="s">
        <v>245</v>
      </c>
      <c r="B600" s="40">
        <v>56309.17</v>
      </c>
      <c r="C600" s="39">
        <v>17240.15</v>
      </c>
      <c r="D600" s="40">
        <v>56309.17</v>
      </c>
      <c r="E600" s="39">
        <v>15312.57</v>
      </c>
      <c r="F600" s="40">
        <v>56309.17</v>
      </c>
      <c r="G600" s="39">
        <v>16666.25</v>
      </c>
      <c r="H600" s="40">
        <v>56309.17</v>
      </c>
      <c r="I600" s="39">
        <v>15850.94</v>
      </c>
      <c r="J600" s="40">
        <v>56309.17</v>
      </c>
      <c r="K600" s="39">
        <v>16092.36</v>
      </c>
      <c r="L600" s="40">
        <v>56309.17</v>
      </c>
      <c r="M600" s="39">
        <v>15295.57</v>
      </c>
      <c r="N600" s="59">
        <v>337855.01999999996</v>
      </c>
      <c r="O600" s="58">
        <v>96457.84</v>
      </c>
      <c r="P600" s="40">
        <v>56309.17</v>
      </c>
      <c r="Q600" s="39">
        <v>15518.47</v>
      </c>
      <c r="R600" s="40">
        <v>56309.17</v>
      </c>
      <c r="S600" s="39">
        <v>15231.53</v>
      </c>
      <c r="T600" s="40">
        <v>56309.17</v>
      </c>
      <c r="U600" s="39">
        <v>14462.5</v>
      </c>
      <c r="V600" s="40">
        <v>56309.17</v>
      </c>
      <c r="W600" s="39">
        <v>14657.64</v>
      </c>
      <c r="X600" s="40">
        <v>56309.17</v>
      </c>
      <c r="Y600" s="39">
        <v>13907.12</v>
      </c>
      <c r="Z600" s="40">
        <v>56309.17</v>
      </c>
      <c r="AA600" s="39">
        <v>14083.75</v>
      </c>
      <c r="AB600" s="59">
        <v>675710.04</v>
      </c>
      <c r="AC600" s="58">
        <v>184318.84999999998</v>
      </c>
    </row>
    <row r="603" spans="1:30" ht="27" thickBot="1">
      <c r="A603" s="33"/>
      <c r="B603" s="33"/>
      <c r="C603" s="33"/>
      <c r="D603" s="33"/>
      <c r="E603" s="33"/>
      <c r="F603" s="33"/>
      <c r="G603" s="33"/>
      <c r="H603" s="34" t="s">
        <v>443</v>
      </c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4" t="s">
        <v>443</v>
      </c>
      <c r="W603" s="33"/>
      <c r="X603" s="33"/>
      <c r="Y603" s="33"/>
      <c r="Z603" s="33"/>
      <c r="AA603" s="33"/>
      <c r="AB603" s="1053"/>
      <c r="AC603" s="1053"/>
      <c r="AD603" s="28" t="s">
        <v>443</v>
      </c>
    </row>
    <row r="604" spans="1:29" s="52" customFormat="1" ht="12.75" thickBot="1">
      <c r="A604" s="24" t="s">
        <v>218</v>
      </c>
      <c r="B604" s="49"/>
      <c r="C604" s="49"/>
      <c r="D604" s="49"/>
      <c r="E604" s="49"/>
      <c r="F604" s="49"/>
      <c r="G604" s="49"/>
      <c r="H604" s="88" t="s">
        <v>256</v>
      </c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88" t="s">
        <v>256</v>
      </c>
      <c r="W604" s="49"/>
      <c r="X604" s="49"/>
      <c r="Y604" s="49"/>
      <c r="Z604" s="49"/>
      <c r="AA604" s="49"/>
      <c r="AB604" s="49"/>
      <c r="AC604" s="48"/>
    </row>
    <row r="605" spans="1:29" ht="12.75">
      <c r="A605" s="140" t="s">
        <v>254</v>
      </c>
      <c r="B605" s="898">
        <v>56309.17</v>
      </c>
      <c r="C605" s="899">
        <v>13796.8</v>
      </c>
      <c r="D605" s="898">
        <v>56309.17</v>
      </c>
      <c r="E605" s="899">
        <v>12202.45</v>
      </c>
      <c r="F605" s="898">
        <v>56309.17</v>
      </c>
      <c r="G605" s="899">
        <v>13222.91</v>
      </c>
      <c r="H605" s="898">
        <v>56309.17</v>
      </c>
      <c r="I605" s="899">
        <v>12518.68</v>
      </c>
      <c r="J605" s="898">
        <v>56309.17</v>
      </c>
      <c r="K605" s="899">
        <v>12649.02</v>
      </c>
      <c r="L605" s="898">
        <v>56309.17</v>
      </c>
      <c r="M605" s="899">
        <v>11963.3</v>
      </c>
      <c r="N605" s="898">
        <v>337855.01999999996</v>
      </c>
      <c r="O605" s="899">
        <v>76353.16</v>
      </c>
      <c r="P605" s="898">
        <v>56309.17</v>
      </c>
      <c r="Q605" s="899">
        <v>12075.13</v>
      </c>
      <c r="R605" s="898">
        <v>56309.17</v>
      </c>
      <c r="S605" s="899">
        <v>11788.18</v>
      </c>
      <c r="T605" s="898">
        <v>56309.17</v>
      </c>
      <c r="U605" s="899">
        <v>11130.23</v>
      </c>
      <c r="V605" s="898">
        <v>56309.17</v>
      </c>
      <c r="W605" s="899">
        <v>11214.29</v>
      </c>
      <c r="X605" s="898">
        <v>56309.17</v>
      </c>
      <c r="Y605" s="899">
        <v>10574.85</v>
      </c>
      <c r="Z605" s="898">
        <v>56309.17</v>
      </c>
      <c r="AA605" s="899">
        <v>10640.4</v>
      </c>
      <c r="AB605" s="898">
        <v>675710.04</v>
      </c>
      <c r="AC605" s="899">
        <v>143776.24</v>
      </c>
    </row>
    <row r="606" spans="1:29" ht="12.75">
      <c r="A606" s="550" t="s">
        <v>37</v>
      </c>
      <c r="B606" s="601">
        <v>56309.17</v>
      </c>
      <c r="C606" s="602">
        <v>13796.8</v>
      </c>
      <c r="D606" s="601">
        <v>56309.17</v>
      </c>
      <c r="E606" s="602">
        <v>12202.45</v>
      </c>
      <c r="F606" s="601">
        <v>56309.17</v>
      </c>
      <c r="G606" s="602">
        <v>13222.91</v>
      </c>
      <c r="H606" s="601">
        <v>56309.17</v>
      </c>
      <c r="I606" s="602">
        <v>12518.68</v>
      </c>
      <c r="J606" s="601">
        <v>56309.17</v>
      </c>
      <c r="K606" s="602">
        <v>12649.02</v>
      </c>
      <c r="L606" s="601">
        <v>56309.17</v>
      </c>
      <c r="M606" s="602">
        <v>11963.3</v>
      </c>
      <c r="N606" s="603">
        <v>337855.01999999996</v>
      </c>
      <c r="O606" s="94">
        <v>76353.16</v>
      </c>
      <c r="P606" s="601">
        <v>56309.17</v>
      </c>
      <c r="Q606" s="602">
        <v>12075.13</v>
      </c>
      <c r="R606" s="601">
        <v>56309.17</v>
      </c>
      <c r="S606" s="602">
        <v>11788.18</v>
      </c>
      <c r="T606" s="601">
        <v>56309.17</v>
      </c>
      <c r="U606" s="602">
        <v>11130.23</v>
      </c>
      <c r="V606" s="601">
        <v>56309.17</v>
      </c>
      <c r="W606" s="602">
        <v>11214.29</v>
      </c>
      <c r="X606" s="601">
        <v>56309.17</v>
      </c>
      <c r="Y606" s="602">
        <v>10574.85</v>
      </c>
      <c r="Z606" s="601">
        <v>56309.17</v>
      </c>
      <c r="AA606" s="602">
        <v>10640.4</v>
      </c>
      <c r="AB606" s="603">
        <v>675710.04</v>
      </c>
      <c r="AC606" s="94">
        <v>143776.24</v>
      </c>
    </row>
    <row r="607" spans="1:29" ht="12.75">
      <c r="A607" s="550" t="s">
        <v>8</v>
      </c>
      <c r="B607" s="601"/>
      <c r="C607" s="602"/>
      <c r="D607" s="601"/>
      <c r="E607" s="602"/>
      <c r="F607" s="601"/>
      <c r="G607" s="602"/>
      <c r="H607" s="601"/>
      <c r="I607" s="602"/>
      <c r="J607" s="601"/>
      <c r="K607" s="602"/>
      <c r="L607" s="601"/>
      <c r="M607" s="602"/>
      <c r="N607" s="603">
        <v>0</v>
      </c>
      <c r="O607" s="94">
        <v>0</v>
      </c>
      <c r="P607" s="601"/>
      <c r="Q607" s="602"/>
      <c r="R607" s="601"/>
      <c r="S607" s="602"/>
      <c r="T607" s="601"/>
      <c r="U607" s="602"/>
      <c r="V607" s="601"/>
      <c r="W607" s="602"/>
      <c r="X607" s="601"/>
      <c r="Y607" s="602"/>
      <c r="Z607" s="601"/>
      <c r="AA607" s="602"/>
      <c r="AB607" s="603">
        <v>0</v>
      </c>
      <c r="AC607" s="94">
        <v>0</v>
      </c>
    </row>
    <row r="608" spans="1:29" ht="13.5" thickBot="1">
      <c r="A608" s="707" t="s">
        <v>11</v>
      </c>
      <c r="B608" s="609"/>
      <c r="C608" s="610"/>
      <c r="D608" s="609"/>
      <c r="E608" s="610"/>
      <c r="F608" s="609"/>
      <c r="G608" s="610"/>
      <c r="H608" s="609"/>
      <c r="I608" s="610"/>
      <c r="J608" s="609"/>
      <c r="K608" s="610"/>
      <c r="L608" s="609"/>
      <c r="M608" s="610"/>
      <c r="N608" s="611">
        <v>0</v>
      </c>
      <c r="O608" s="612">
        <v>0</v>
      </c>
      <c r="P608" s="609"/>
      <c r="Q608" s="610"/>
      <c r="R608" s="609"/>
      <c r="S608" s="610"/>
      <c r="T608" s="609"/>
      <c r="U608" s="610"/>
      <c r="V608" s="609"/>
      <c r="W608" s="610"/>
      <c r="X608" s="609"/>
      <c r="Y608" s="610"/>
      <c r="Z608" s="609"/>
      <c r="AA608" s="610"/>
      <c r="AB608" s="611">
        <v>0</v>
      </c>
      <c r="AC608" s="612">
        <v>0</v>
      </c>
    </row>
    <row r="609" spans="1:29" s="52" customFormat="1" ht="12.75" thickBot="1">
      <c r="A609" s="42" t="s">
        <v>245</v>
      </c>
      <c r="B609" s="40">
        <v>56309.17</v>
      </c>
      <c r="C609" s="39">
        <v>13796.8</v>
      </c>
      <c r="D609" s="40">
        <v>56309.17</v>
      </c>
      <c r="E609" s="39">
        <v>12202.45</v>
      </c>
      <c r="F609" s="40">
        <v>56309.17</v>
      </c>
      <c r="G609" s="39">
        <v>13222.91</v>
      </c>
      <c r="H609" s="40">
        <v>56309.17</v>
      </c>
      <c r="I609" s="39">
        <v>12518.68</v>
      </c>
      <c r="J609" s="40">
        <v>56309.17</v>
      </c>
      <c r="K609" s="39">
        <v>12649.02</v>
      </c>
      <c r="L609" s="40">
        <v>56309.17</v>
      </c>
      <c r="M609" s="39">
        <v>11963.3</v>
      </c>
      <c r="N609" s="59">
        <v>337855.01999999996</v>
      </c>
      <c r="O609" s="58">
        <v>76353.16</v>
      </c>
      <c r="P609" s="40">
        <v>56309.17</v>
      </c>
      <c r="Q609" s="39">
        <v>12075.13</v>
      </c>
      <c r="R609" s="40">
        <v>56309.17</v>
      </c>
      <c r="S609" s="39">
        <v>11788.18</v>
      </c>
      <c r="T609" s="40">
        <v>56309.17</v>
      </c>
      <c r="U609" s="39">
        <v>11130.23</v>
      </c>
      <c r="V609" s="40">
        <v>56309.17</v>
      </c>
      <c r="W609" s="39">
        <v>11214.29</v>
      </c>
      <c r="X609" s="40">
        <v>56309.17</v>
      </c>
      <c r="Y609" s="39">
        <v>10574.85</v>
      </c>
      <c r="Z609" s="40">
        <v>56309.17</v>
      </c>
      <c r="AA609" s="39">
        <v>10640.4</v>
      </c>
      <c r="AB609" s="59">
        <v>675710.04</v>
      </c>
      <c r="AC609" s="58">
        <v>143776.24</v>
      </c>
    </row>
    <row r="612" spans="1:30" ht="27" thickBot="1">
      <c r="A612" s="33"/>
      <c r="B612" s="33"/>
      <c r="C612" s="33"/>
      <c r="D612" s="33"/>
      <c r="E612" s="33"/>
      <c r="F612" s="33"/>
      <c r="G612" s="33"/>
      <c r="H612" s="34" t="s">
        <v>444</v>
      </c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4" t="s">
        <v>444</v>
      </c>
      <c r="W612" s="33"/>
      <c r="X612" s="33"/>
      <c r="Y612" s="33"/>
      <c r="Z612" s="33"/>
      <c r="AA612" s="33"/>
      <c r="AB612" s="1053"/>
      <c r="AC612" s="1053"/>
      <c r="AD612" s="28" t="s">
        <v>444</v>
      </c>
    </row>
    <row r="613" spans="1:29" s="52" customFormat="1" ht="12.75" thickBot="1">
      <c r="A613" s="24" t="s">
        <v>218</v>
      </c>
      <c r="B613" s="49"/>
      <c r="C613" s="49"/>
      <c r="D613" s="49"/>
      <c r="E613" s="49"/>
      <c r="F613" s="49"/>
      <c r="G613" s="49"/>
      <c r="H613" s="88" t="s">
        <v>256</v>
      </c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88" t="s">
        <v>256</v>
      </c>
      <c r="W613" s="49"/>
      <c r="X613" s="49"/>
      <c r="Y613" s="49"/>
      <c r="Z613" s="49"/>
      <c r="AA613" s="49"/>
      <c r="AB613" s="49"/>
      <c r="AC613" s="48"/>
    </row>
    <row r="614" spans="1:29" ht="12.75">
      <c r="A614" s="140" t="s">
        <v>254</v>
      </c>
      <c r="B614" s="898">
        <v>56309.17</v>
      </c>
      <c r="C614" s="899">
        <v>10353.46</v>
      </c>
      <c r="D614" s="898">
        <v>56309.17</v>
      </c>
      <c r="E614" s="899">
        <v>9417.06</v>
      </c>
      <c r="F614" s="898">
        <v>56309.17</v>
      </c>
      <c r="G614" s="899">
        <v>9779.57</v>
      </c>
      <c r="H614" s="898">
        <v>56309.17</v>
      </c>
      <c r="I614" s="899">
        <v>9186.41</v>
      </c>
      <c r="J614" s="898">
        <v>56309.17</v>
      </c>
      <c r="K614" s="899">
        <v>9205.68</v>
      </c>
      <c r="L614" s="898">
        <v>56309.17</v>
      </c>
      <c r="M614" s="899">
        <v>8631.03</v>
      </c>
      <c r="N614" s="898">
        <v>337855.01999999996</v>
      </c>
      <c r="O614" s="899">
        <v>56573.21</v>
      </c>
      <c r="P614" s="898">
        <v>56309.17</v>
      </c>
      <c r="Q614" s="899">
        <v>8631.78</v>
      </c>
      <c r="R614" s="898">
        <v>56309.17</v>
      </c>
      <c r="S614" s="899">
        <v>8344.84</v>
      </c>
      <c r="T614" s="898">
        <v>56309.17</v>
      </c>
      <c r="U614" s="899">
        <v>7797.96</v>
      </c>
      <c r="V614" s="898">
        <v>56309.17</v>
      </c>
      <c r="W614" s="899">
        <v>7770.95</v>
      </c>
      <c r="X614" s="898">
        <v>56309.17</v>
      </c>
      <c r="Y614" s="899">
        <v>7242.58</v>
      </c>
      <c r="Z614" s="898">
        <v>56309.17</v>
      </c>
      <c r="AA614" s="899">
        <v>7197.06</v>
      </c>
      <c r="AB614" s="898">
        <v>675710.04</v>
      </c>
      <c r="AC614" s="899">
        <v>103558.38</v>
      </c>
    </row>
    <row r="615" spans="1:29" ht="12.75">
      <c r="A615" s="550" t="s">
        <v>37</v>
      </c>
      <c r="B615" s="601">
        <v>56309.17</v>
      </c>
      <c r="C615" s="602">
        <v>10353.46</v>
      </c>
      <c r="D615" s="601">
        <v>56309.17</v>
      </c>
      <c r="E615" s="602">
        <v>9417.06</v>
      </c>
      <c r="F615" s="601">
        <v>56309.17</v>
      </c>
      <c r="G615" s="602">
        <v>9779.57</v>
      </c>
      <c r="H615" s="601">
        <v>56309.17</v>
      </c>
      <c r="I615" s="602">
        <v>9186.41</v>
      </c>
      <c r="J615" s="601">
        <v>56309.17</v>
      </c>
      <c r="K615" s="602">
        <v>9205.68</v>
      </c>
      <c r="L615" s="601">
        <v>56309.17</v>
      </c>
      <c r="M615" s="602">
        <v>8631.03</v>
      </c>
      <c r="N615" s="603">
        <v>337855.01999999996</v>
      </c>
      <c r="O615" s="94">
        <v>56573.21</v>
      </c>
      <c r="P615" s="601">
        <v>56309.17</v>
      </c>
      <c r="Q615" s="602">
        <v>8631.78</v>
      </c>
      <c r="R615" s="601">
        <v>56309.17</v>
      </c>
      <c r="S615" s="602">
        <v>8344.84</v>
      </c>
      <c r="T615" s="601">
        <v>56309.17</v>
      </c>
      <c r="U615" s="602">
        <v>7797.96</v>
      </c>
      <c r="V615" s="601">
        <v>56309.17</v>
      </c>
      <c r="W615" s="602">
        <v>7770.95</v>
      </c>
      <c r="X615" s="601">
        <v>56309.17</v>
      </c>
      <c r="Y615" s="602">
        <v>7242.58</v>
      </c>
      <c r="Z615" s="601">
        <v>56309.17</v>
      </c>
      <c r="AA615" s="602">
        <v>7197.06</v>
      </c>
      <c r="AB615" s="603">
        <v>675710.04</v>
      </c>
      <c r="AC615" s="94">
        <v>103558.38</v>
      </c>
    </row>
    <row r="616" spans="1:29" ht="12.75">
      <c r="A616" s="550" t="s">
        <v>8</v>
      </c>
      <c r="B616" s="601"/>
      <c r="C616" s="602"/>
      <c r="D616" s="601"/>
      <c r="E616" s="602"/>
      <c r="F616" s="601"/>
      <c r="G616" s="602"/>
      <c r="H616" s="601"/>
      <c r="I616" s="602"/>
      <c r="J616" s="601"/>
      <c r="K616" s="602"/>
      <c r="L616" s="601"/>
      <c r="M616" s="602"/>
      <c r="N616" s="603">
        <v>0</v>
      </c>
      <c r="O616" s="94">
        <v>0</v>
      </c>
      <c r="P616" s="601"/>
      <c r="Q616" s="602"/>
      <c r="R616" s="601"/>
      <c r="S616" s="602"/>
      <c r="T616" s="601"/>
      <c r="U616" s="602"/>
      <c r="V616" s="601"/>
      <c r="W616" s="602"/>
      <c r="X616" s="601"/>
      <c r="Y616" s="602"/>
      <c r="Z616" s="601"/>
      <c r="AA616" s="602"/>
      <c r="AB616" s="603">
        <v>0</v>
      </c>
      <c r="AC616" s="94">
        <v>0</v>
      </c>
    </row>
    <row r="617" spans="1:29" ht="13.5" thickBot="1">
      <c r="A617" s="707" t="s">
        <v>11</v>
      </c>
      <c r="B617" s="609"/>
      <c r="C617" s="610"/>
      <c r="D617" s="609"/>
      <c r="E617" s="610"/>
      <c r="F617" s="609"/>
      <c r="G617" s="610"/>
      <c r="H617" s="609"/>
      <c r="I617" s="610"/>
      <c r="J617" s="609"/>
      <c r="K617" s="610"/>
      <c r="L617" s="609"/>
      <c r="M617" s="610"/>
      <c r="N617" s="611">
        <v>0</v>
      </c>
      <c r="O617" s="612">
        <v>0</v>
      </c>
      <c r="P617" s="609"/>
      <c r="Q617" s="610"/>
      <c r="R617" s="609"/>
      <c r="S617" s="610"/>
      <c r="T617" s="609"/>
      <c r="U617" s="610"/>
      <c r="V617" s="609"/>
      <c r="W617" s="610"/>
      <c r="X617" s="609"/>
      <c r="Y617" s="610"/>
      <c r="Z617" s="609"/>
      <c r="AA617" s="610"/>
      <c r="AB617" s="611">
        <v>0</v>
      </c>
      <c r="AC617" s="612">
        <v>0</v>
      </c>
    </row>
    <row r="618" spans="1:29" s="52" customFormat="1" ht="12.75" thickBot="1">
      <c r="A618" s="42" t="s">
        <v>245</v>
      </c>
      <c r="B618" s="40">
        <v>56309.17</v>
      </c>
      <c r="C618" s="39">
        <v>10353.46</v>
      </c>
      <c r="D618" s="40">
        <v>56309.17</v>
      </c>
      <c r="E618" s="39">
        <v>9417.06</v>
      </c>
      <c r="F618" s="40">
        <v>56309.17</v>
      </c>
      <c r="G618" s="39">
        <v>9779.57</v>
      </c>
      <c r="H618" s="40">
        <v>56309.17</v>
      </c>
      <c r="I618" s="39">
        <v>9186.41</v>
      </c>
      <c r="J618" s="40">
        <v>56309.17</v>
      </c>
      <c r="K618" s="39">
        <v>9205.68</v>
      </c>
      <c r="L618" s="40">
        <v>56309.17</v>
      </c>
      <c r="M618" s="39">
        <v>8631.03</v>
      </c>
      <c r="N618" s="59">
        <v>337855.01999999996</v>
      </c>
      <c r="O618" s="58">
        <v>56573.21</v>
      </c>
      <c r="P618" s="40">
        <v>56309.17</v>
      </c>
      <c r="Q618" s="39">
        <v>8631.78</v>
      </c>
      <c r="R618" s="40">
        <v>56309.17</v>
      </c>
      <c r="S618" s="39">
        <v>8344.84</v>
      </c>
      <c r="T618" s="40">
        <v>56309.17</v>
      </c>
      <c r="U618" s="39">
        <v>7797.96</v>
      </c>
      <c r="V618" s="40">
        <v>56309.17</v>
      </c>
      <c r="W618" s="39">
        <v>7770.95</v>
      </c>
      <c r="X618" s="40">
        <v>56309.17</v>
      </c>
      <c r="Y618" s="39">
        <v>7242.58</v>
      </c>
      <c r="Z618" s="40">
        <v>56309.17</v>
      </c>
      <c r="AA618" s="39">
        <v>7197.06</v>
      </c>
      <c r="AB618" s="59">
        <v>675710.04</v>
      </c>
      <c r="AC618" s="58">
        <v>103558.38</v>
      </c>
    </row>
    <row r="621" spans="1:30" ht="27" thickBot="1">
      <c r="A621" s="33"/>
      <c r="B621" s="33"/>
      <c r="C621" s="33"/>
      <c r="D621" s="33"/>
      <c r="E621" s="33"/>
      <c r="F621" s="33"/>
      <c r="G621" s="33"/>
      <c r="H621" s="34" t="s">
        <v>445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4" t="s">
        <v>445</v>
      </c>
      <c r="W621" s="33"/>
      <c r="X621" s="33"/>
      <c r="Y621" s="33"/>
      <c r="Z621" s="33"/>
      <c r="AA621" s="33"/>
      <c r="AB621" s="1053"/>
      <c r="AC621" s="1053"/>
      <c r="AD621" s="28" t="s">
        <v>445</v>
      </c>
    </row>
    <row r="622" spans="1:29" s="52" customFormat="1" ht="12.75" thickBot="1">
      <c r="A622" s="24" t="s">
        <v>218</v>
      </c>
      <c r="B622" s="49"/>
      <c r="C622" s="49"/>
      <c r="D622" s="49"/>
      <c r="E622" s="49"/>
      <c r="F622" s="49"/>
      <c r="G622" s="49"/>
      <c r="H622" s="88" t="s">
        <v>256</v>
      </c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88" t="s">
        <v>256</v>
      </c>
      <c r="W622" s="49"/>
      <c r="X622" s="49"/>
      <c r="Y622" s="49"/>
      <c r="Z622" s="49"/>
      <c r="AA622" s="49"/>
      <c r="AB622" s="49"/>
      <c r="AC622" s="48"/>
    </row>
    <row r="623" spans="1:29" ht="12.75">
      <c r="A623" s="140" t="s">
        <v>254</v>
      </c>
      <c r="B623" s="898">
        <v>56309.17</v>
      </c>
      <c r="C623" s="899">
        <v>6910.11</v>
      </c>
      <c r="D623" s="898">
        <v>56309.17</v>
      </c>
      <c r="E623" s="899">
        <v>5982.22</v>
      </c>
      <c r="F623" s="898">
        <v>56309.17</v>
      </c>
      <c r="G623" s="899">
        <v>6336.22</v>
      </c>
      <c r="H623" s="898">
        <v>56309.17</v>
      </c>
      <c r="I623" s="899">
        <v>5854.14</v>
      </c>
      <c r="J623" s="898">
        <v>56309.17</v>
      </c>
      <c r="K623" s="899">
        <v>5762.33</v>
      </c>
      <c r="L623" s="898">
        <v>56309.17</v>
      </c>
      <c r="M623" s="899">
        <v>5298.76</v>
      </c>
      <c r="N623" s="898">
        <v>337855.01999999996</v>
      </c>
      <c r="O623" s="899">
        <v>36143.78</v>
      </c>
      <c r="P623" s="898">
        <v>56309.17</v>
      </c>
      <c r="Q623" s="899">
        <v>5188.44</v>
      </c>
      <c r="R623" s="898">
        <v>56309.17</v>
      </c>
      <c r="S623" s="899">
        <v>4901.49</v>
      </c>
      <c r="T623" s="898">
        <v>56309.17</v>
      </c>
      <c r="U623" s="899">
        <v>4465.69</v>
      </c>
      <c r="V623" s="898">
        <v>56309.17</v>
      </c>
      <c r="W623" s="899">
        <v>4327.6</v>
      </c>
      <c r="X623" s="898">
        <v>56309.17</v>
      </c>
      <c r="Y623" s="899">
        <v>3910.31</v>
      </c>
      <c r="Z623" s="898">
        <v>56309.17</v>
      </c>
      <c r="AA623" s="899">
        <v>3753.71</v>
      </c>
      <c r="AB623" s="898">
        <v>675710.04</v>
      </c>
      <c r="AC623" s="899">
        <v>62691.02</v>
      </c>
    </row>
    <row r="624" spans="1:29" ht="12.75">
      <c r="A624" s="550" t="s">
        <v>37</v>
      </c>
      <c r="B624" s="601">
        <v>56309.17</v>
      </c>
      <c r="C624" s="602">
        <v>6910.11</v>
      </c>
      <c r="D624" s="601">
        <v>56309.17</v>
      </c>
      <c r="E624" s="602">
        <v>5982.22</v>
      </c>
      <c r="F624" s="601">
        <v>56309.17</v>
      </c>
      <c r="G624" s="602">
        <v>6336.22</v>
      </c>
      <c r="H624" s="601">
        <v>56309.17</v>
      </c>
      <c r="I624" s="602">
        <v>5854.14</v>
      </c>
      <c r="J624" s="601">
        <v>56309.17</v>
      </c>
      <c r="K624" s="602">
        <v>5762.33</v>
      </c>
      <c r="L624" s="601">
        <v>56309.17</v>
      </c>
      <c r="M624" s="602">
        <v>5298.76</v>
      </c>
      <c r="N624" s="603">
        <v>337855.01999999996</v>
      </c>
      <c r="O624" s="94">
        <v>36143.78</v>
      </c>
      <c r="P624" s="601">
        <v>56309.17</v>
      </c>
      <c r="Q624" s="602">
        <v>5188.44</v>
      </c>
      <c r="R624" s="601">
        <v>56309.17</v>
      </c>
      <c r="S624" s="602">
        <v>4901.49</v>
      </c>
      <c r="T624" s="601">
        <v>56309.17</v>
      </c>
      <c r="U624" s="602">
        <v>4465.69</v>
      </c>
      <c r="V624" s="601">
        <v>56309.17</v>
      </c>
      <c r="W624" s="602">
        <v>4327.6</v>
      </c>
      <c r="X624" s="601">
        <v>56309.17</v>
      </c>
      <c r="Y624" s="602">
        <v>3910.31</v>
      </c>
      <c r="Z624" s="601">
        <v>56309.17</v>
      </c>
      <c r="AA624" s="602">
        <v>3753.71</v>
      </c>
      <c r="AB624" s="603">
        <v>675710.04</v>
      </c>
      <c r="AC624" s="94">
        <v>62691.02</v>
      </c>
    </row>
    <row r="625" spans="1:29" ht="12.75">
      <c r="A625" s="550" t="s">
        <v>8</v>
      </c>
      <c r="B625" s="601"/>
      <c r="C625" s="602"/>
      <c r="D625" s="601"/>
      <c r="E625" s="602"/>
      <c r="F625" s="601"/>
      <c r="G625" s="602"/>
      <c r="H625" s="601"/>
      <c r="I625" s="602"/>
      <c r="J625" s="601"/>
      <c r="K625" s="602"/>
      <c r="L625" s="601"/>
      <c r="M625" s="602"/>
      <c r="N625" s="603">
        <v>0</v>
      </c>
      <c r="O625" s="94">
        <v>0</v>
      </c>
      <c r="P625" s="601"/>
      <c r="Q625" s="602"/>
      <c r="R625" s="601"/>
      <c r="S625" s="602"/>
      <c r="T625" s="601"/>
      <c r="U625" s="602"/>
      <c r="V625" s="601"/>
      <c r="W625" s="602"/>
      <c r="X625" s="601"/>
      <c r="Y625" s="602"/>
      <c r="Z625" s="601"/>
      <c r="AA625" s="602"/>
      <c r="AB625" s="603">
        <v>0</v>
      </c>
      <c r="AC625" s="94">
        <v>0</v>
      </c>
    </row>
    <row r="626" spans="1:29" ht="13.5" thickBot="1">
      <c r="A626" s="707" t="s">
        <v>11</v>
      </c>
      <c r="B626" s="609"/>
      <c r="C626" s="610"/>
      <c r="D626" s="609"/>
      <c r="E626" s="610"/>
      <c r="F626" s="609"/>
      <c r="G626" s="610"/>
      <c r="H626" s="609"/>
      <c r="I626" s="610"/>
      <c r="J626" s="609"/>
      <c r="K626" s="610"/>
      <c r="L626" s="609"/>
      <c r="M626" s="610"/>
      <c r="N626" s="611">
        <v>0</v>
      </c>
      <c r="O626" s="612">
        <v>0</v>
      </c>
      <c r="P626" s="609"/>
      <c r="Q626" s="610"/>
      <c r="R626" s="609"/>
      <c r="S626" s="610"/>
      <c r="T626" s="609"/>
      <c r="U626" s="610"/>
      <c r="V626" s="609"/>
      <c r="W626" s="610"/>
      <c r="X626" s="609"/>
      <c r="Y626" s="610"/>
      <c r="Z626" s="609"/>
      <c r="AA626" s="610"/>
      <c r="AB626" s="611">
        <v>0</v>
      </c>
      <c r="AC626" s="612">
        <v>0</v>
      </c>
    </row>
    <row r="627" spans="1:29" s="52" customFormat="1" ht="12.75" thickBot="1">
      <c r="A627" s="42" t="s">
        <v>245</v>
      </c>
      <c r="B627" s="40">
        <v>56309.17</v>
      </c>
      <c r="C627" s="39">
        <v>6910.11</v>
      </c>
      <c r="D627" s="40">
        <v>56309.17</v>
      </c>
      <c r="E627" s="39">
        <v>5982.22</v>
      </c>
      <c r="F627" s="40">
        <v>56309.17</v>
      </c>
      <c r="G627" s="39">
        <v>6336.22</v>
      </c>
      <c r="H627" s="40">
        <v>56309.17</v>
      </c>
      <c r="I627" s="39">
        <v>5854.14</v>
      </c>
      <c r="J627" s="40">
        <v>56309.17</v>
      </c>
      <c r="K627" s="39">
        <v>5762.33</v>
      </c>
      <c r="L627" s="40">
        <v>56309.17</v>
      </c>
      <c r="M627" s="39">
        <v>5298.76</v>
      </c>
      <c r="N627" s="59">
        <v>337855.01999999996</v>
      </c>
      <c r="O627" s="58">
        <v>36143.78</v>
      </c>
      <c r="P627" s="40">
        <v>56309.17</v>
      </c>
      <c r="Q627" s="39">
        <v>5188.44</v>
      </c>
      <c r="R627" s="40">
        <v>56309.17</v>
      </c>
      <c r="S627" s="39">
        <v>4901.49</v>
      </c>
      <c r="T627" s="40">
        <v>56309.17</v>
      </c>
      <c r="U627" s="39">
        <v>4465.69</v>
      </c>
      <c r="V627" s="40">
        <v>56309.17</v>
      </c>
      <c r="W627" s="39">
        <v>4327.6</v>
      </c>
      <c r="X627" s="40">
        <v>56309.17</v>
      </c>
      <c r="Y627" s="39">
        <v>3910.31</v>
      </c>
      <c r="Z627" s="40">
        <v>56309.17</v>
      </c>
      <c r="AA627" s="39">
        <v>3753.71</v>
      </c>
      <c r="AB627" s="59">
        <v>675710.04</v>
      </c>
      <c r="AC627" s="58">
        <v>62691.02</v>
      </c>
    </row>
    <row r="630" spans="1:30" ht="27" thickBot="1">
      <c r="A630" s="33"/>
      <c r="B630" s="33"/>
      <c r="C630" s="33"/>
      <c r="D630" s="33"/>
      <c r="E630" s="33"/>
      <c r="F630" s="33"/>
      <c r="G630" s="33"/>
      <c r="H630" s="34" t="s">
        <v>446</v>
      </c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4" t="s">
        <v>446</v>
      </c>
      <c r="W630" s="33"/>
      <c r="X630" s="33"/>
      <c r="Y630" s="33"/>
      <c r="Z630" s="33"/>
      <c r="AA630" s="33"/>
      <c r="AB630" s="1053"/>
      <c r="AC630" s="1053"/>
      <c r="AD630" s="28" t="s">
        <v>446</v>
      </c>
    </row>
    <row r="631" spans="1:29" s="52" customFormat="1" ht="12.75" thickBot="1">
      <c r="A631" s="24" t="s">
        <v>218</v>
      </c>
      <c r="B631" s="49"/>
      <c r="C631" s="49"/>
      <c r="D631" s="49"/>
      <c r="E631" s="49"/>
      <c r="F631" s="49"/>
      <c r="G631" s="49"/>
      <c r="H631" s="88" t="s">
        <v>256</v>
      </c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88" t="s">
        <v>256</v>
      </c>
      <c r="W631" s="49"/>
      <c r="X631" s="49"/>
      <c r="Y631" s="49"/>
      <c r="Z631" s="49"/>
      <c r="AA631" s="49"/>
      <c r="AB631" s="49"/>
      <c r="AC631" s="48"/>
    </row>
    <row r="632" spans="1:29" ht="12.75">
      <c r="A632" s="140" t="s">
        <v>254</v>
      </c>
      <c r="B632" s="898">
        <v>56309.17</v>
      </c>
      <c r="C632" s="899">
        <v>3466.77</v>
      </c>
      <c r="D632" s="898">
        <v>56309.17</v>
      </c>
      <c r="E632" s="899">
        <v>2872.1</v>
      </c>
      <c r="F632" s="898">
        <v>56309.17</v>
      </c>
      <c r="G632" s="899">
        <v>2892.88</v>
      </c>
      <c r="H632" s="898">
        <v>56309.17</v>
      </c>
      <c r="I632" s="899">
        <v>2521.87</v>
      </c>
      <c r="J632" s="898">
        <v>56309.17</v>
      </c>
      <c r="K632" s="899">
        <v>2318.99</v>
      </c>
      <c r="L632" s="898">
        <v>56309.17</v>
      </c>
      <c r="M632" s="899">
        <v>1966.49</v>
      </c>
      <c r="N632" s="898">
        <v>337855.01999999996</v>
      </c>
      <c r="O632" s="899">
        <v>16039.099999999999</v>
      </c>
      <c r="P632" s="898">
        <v>56309.17</v>
      </c>
      <c r="Q632" s="899">
        <v>1745.1</v>
      </c>
      <c r="R632" s="898">
        <v>56309.17</v>
      </c>
      <c r="S632" s="899">
        <v>1458.15</v>
      </c>
      <c r="T632" s="898">
        <v>56309.17</v>
      </c>
      <c r="U632" s="899">
        <v>1133.42</v>
      </c>
      <c r="V632" s="898">
        <v>56309.17</v>
      </c>
      <c r="W632" s="899">
        <v>884.26</v>
      </c>
      <c r="X632" s="898">
        <v>56309.17</v>
      </c>
      <c r="Y632" s="899">
        <v>578.05</v>
      </c>
      <c r="Z632" s="898">
        <v>60905.750000009575</v>
      </c>
      <c r="AA632" s="899">
        <v>310.37</v>
      </c>
      <c r="AB632" s="898">
        <v>680306.6200000095</v>
      </c>
      <c r="AC632" s="899">
        <v>22148.449999999993</v>
      </c>
    </row>
    <row r="633" spans="1:29" ht="12.75">
      <c r="A633" s="550" t="s">
        <v>37</v>
      </c>
      <c r="B633" s="601">
        <v>56309.17</v>
      </c>
      <c r="C633" s="602">
        <v>3466.77</v>
      </c>
      <c r="D633" s="601">
        <v>56309.17</v>
      </c>
      <c r="E633" s="602">
        <v>2872.1</v>
      </c>
      <c r="F633" s="601">
        <v>56309.17</v>
      </c>
      <c r="G633" s="602">
        <v>2892.88</v>
      </c>
      <c r="H633" s="601">
        <v>56309.17</v>
      </c>
      <c r="I633" s="602">
        <v>2521.87</v>
      </c>
      <c r="J633" s="601">
        <v>56309.17</v>
      </c>
      <c r="K633" s="602">
        <v>2318.99</v>
      </c>
      <c r="L633" s="601">
        <v>56309.17</v>
      </c>
      <c r="M633" s="602">
        <v>1966.49</v>
      </c>
      <c r="N633" s="603">
        <v>337855.01999999996</v>
      </c>
      <c r="O633" s="94">
        <v>16039.099999999999</v>
      </c>
      <c r="P633" s="601">
        <v>56309.17</v>
      </c>
      <c r="Q633" s="602">
        <v>1745.1</v>
      </c>
      <c r="R633" s="601">
        <v>56309.17</v>
      </c>
      <c r="S633" s="602">
        <v>1458.15</v>
      </c>
      <c r="T633" s="601">
        <v>56309.17</v>
      </c>
      <c r="U633" s="602">
        <v>1133.42</v>
      </c>
      <c r="V633" s="601">
        <v>56309.17</v>
      </c>
      <c r="W633" s="602">
        <v>884.26</v>
      </c>
      <c r="X633" s="601">
        <v>56309.17</v>
      </c>
      <c r="Y633" s="602">
        <v>578.05</v>
      </c>
      <c r="Z633" s="601">
        <v>60905.750000009575</v>
      </c>
      <c r="AA633" s="602">
        <v>310.37</v>
      </c>
      <c r="AB633" s="603">
        <v>680306.6200000095</v>
      </c>
      <c r="AC633" s="94">
        <v>22148.449999999993</v>
      </c>
    </row>
    <row r="634" spans="1:29" ht="12.75">
      <c r="A634" s="550" t="s">
        <v>8</v>
      </c>
      <c r="B634" s="601"/>
      <c r="C634" s="602"/>
      <c r="D634" s="601"/>
      <c r="E634" s="602"/>
      <c r="F634" s="601"/>
      <c r="G634" s="602"/>
      <c r="H634" s="601"/>
      <c r="I634" s="602"/>
      <c r="J634" s="601"/>
      <c r="K634" s="602"/>
      <c r="L634" s="601"/>
      <c r="M634" s="602"/>
      <c r="N634" s="603">
        <v>0</v>
      </c>
      <c r="O634" s="94">
        <v>0</v>
      </c>
      <c r="P634" s="601"/>
      <c r="Q634" s="602"/>
      <c r="R634" s="601"/>
      <c r="S634" s="602"/>
      <c r="T634" s="601"/>
      <c r="U634" s="602"/>
      <c r="V634" s="601"/>
      <c r="W634" s="602"/>
      <c r="X634" s="601"/>
      <c r="Y634" s="602"/>
      <c r="Z634" s="601"/>
      <c r="AA634" s="602"/>
      <c r="AB634" s="603">
        <v>0</v>
      </c>
      <c r="AC634" s="94">
        <v>0</v>
      </c>
    </row>
    <row r="635" spans="1:29" ht="13.5" thickBot="1">
      <c r="A635" s="707" t="s">
        <v>11</v>
      </c>
      <c r="B635" s="609"/>
      <c r="C635" s="610"/>
      <c r="D635" s="609"/>
      <c r="E635" s="610"/>
      <c r="F635" s="609"/>
      <c r="G635" s="610"/>
      <c r="H635" s="609"/>
      <c r="I635" s="610"/>
      <c r="J635" s="609"/>
      <c r="K635" s="610"/>
      <c r="L635" s="609"/>
      <c r="M635" s="610"/>
      <c r="N635" s="611">
        <v>0</v>
      </c>
      <c r="O635" s="612">
        <v>0</v>
      </c>
      <c r="P635" s="609"/>
      <c r="Q635" s="610"/>
      <c r="R635" s="609"/>
      <c r="S635" s="610"/>
      <c r="T635" s="609"/>
      <c r="U635" s="610"/>
      <c r="V635" s="609"/>
      <c r="W635" s="610"/>
      <c r="X635" s="609"/>
      <c r="Y635" s="610"/>
      <c r="Z635" s="609"/>
      <c r="AA635" s="610"/>
      <c r="AB635" s="611">
        <v>0</v>
      </c>
      <c r="AC635" s="612">
        <v>0</v>
      </c>
    </row>
    <row r="636" spans="1:29" s="52" customFormat="1" ht="12.75" thickBot="1">
      <c r="A636" s="42" t="s">
        <v>245</v>
      </c>
      <c r="B636" s="40">
        <v>56309.17</v>
      </c>
      <c r="C636" s="39">
        <v>3466.77</v>
      </c>
      <c r="D636" s="40">
        <v>56309.17</v>
      </c>
      <c r="E636" s="39">
        <v>2872.1</v>
      </c>
      <c r="F636" s="40">
        <v>56309.17</v>
      </c>
      <c r="G636" s="39">
        <v>2892.88</v>
      </c>
      <c r="H636" s="40">
        <v>56309.17</v>
      </c>
      <c r="I636" s="39">
        <v>2521.87</v>
      </c>
      <c r="J636" s="40">
        <v>56309.17</v>
      </c>
      <c r="K636" s="39">
        <v>2318.99</v>
      </c>
      <c r="L636" s="40">
        <v>56309.17</v>
      </c>
      <c r="M636" s="39">
        <v>1966.49</v>
      </c>
      <c r="N636" s="59">
        <v>337855.01999999996</v>
      </c>
      <c r="O636" s="58">
        <v>16039.099999999999</v>
      </c>
      <c r="P636" s="40">
        <v>56309.17</v>
      </c>
      <c r="Q636" s="39">
        <v>1745.1</v>
      </c>
      <c r="R636" s="40">
        <v>56309.17</v>
      </c>
      <c r="S636" s="39">
        <v>1458.15</v>
      </c>
      <c r="T636" s="40">
        <v>56309.17</v>
      </c>
      <c r="U636" s="39">
        <v>1133.42</v>
      </c>
      <c r="V636" s="40">
        <v>56309.17</v>
      </c>
      <c r="W636" s="39">
        <v>884.26</v>
      </c>
      <c r="X636" s="40">
        <v>56309.17</v>
      </c>
      <c r="Y636" s="39">
        <v>578.05</v>
      </c>
      <c r="Z636" s="40">
        <v>60905.750000009575</v>
      </c>
      <c r="AA636" s="39">
        <v>310.37</v>
      </c>
      <c r="AB636" s="59">
        <v>680306.6200000095</v>
      </c>
      <c r="AC636" s="58">
        <v>22148.449999999993</v>
      </c>
    </row>
    <row r="638" spans="28:29" ht="12.75">
      <c r="AB638" s="971">
        <v>4521957321.989978</v>
      </c>
      <c r="AC638" s="971">
        <v>1564949414.8291783</v>
      </c>
    </row>
  </sheetData>
  <sheetProtection/>
  <mergeCells count="33">
    <mergeCell ref="AB502:AC502"/>
    <mergeCell ref="AB293:AC293"/>
    <mergeCell ref="AB576:AC576"/>
    <mergeCell ref="AB567:AC567"/>
    <mergeCell ref="P7:Q7"/>
    <mergeCell ref="AB81:AC81"/>
    <mergeCell ref="Z7:AA7"/>
    <mergeCell ref="V7:W7"/>
    <mergeCell ref="AB455:AC455"/>
    <mergeCell ref="AB157:AC157"/>
    <mergeCell ref="AB236:AC236"/>
    <mergeCell ref="T7:U7"/>
    <mergeCell ref="X7:Y7"/>
    <mergeCell ref="AB11:AC11"/>
    <mergeCell ref="N7:O7"/>
    <mergeCell ref="R7:S7"/>
    <mergeCell ref="AB7:AC7"/>
    <mergeCell ref="B7:C7"/>
    <mergeCell ref="L7:M7"/>
    <mergeCell ref="J7:K7"/>
    <mergeCell ref="H7:I7"/>
    <mergeCell ref="F7:G7"/>
    <mergeCell ref="D7:E7"/>
    <mergeCell ref="AB558:AC558"/>
    <mergeCell ref="AB532:AC532"/>
    <mergeCell ref="AB349:AC349"/>
    <mergeCell ref="AB585:AC585"/>
    <mergeCell ref="AB630:AC630"/>
    <mergeCell ref="AB594:AC594"/>
    <mergeCell ref="AB603:AC603"/>
    <mergeCell ref="AB612:AC612"/>
    <mergeCell ref="AB621:AC621"/>
    <mergeCell ref="AB403:AC403"/>
  </mergeCells>
  <printOptions horizontalCentered="1"/>
  <pageMargins left="0" right="0" top="0" bottom="0" header="0" footer="0.3937007874015748"/>
  <pageSetup firstPageNumber="2" useFirstPageNumber="1" fitToWidth="2" horizontalDpi="600" verticalDpi="600" orientation="portrait" pageOrder="overThenDown" paperSize="9" scale="56" r:id="rId2"/>
  <headerFooter alignWithMargins="0">
    <oddFooter>&amp;CPágina N° &amp;P</oddFooter>
  </headerFooter>
  <colBreaks count="1" manualBreakCount="1">
    <brk id="15" max="23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S93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1" width="24.57421875" style="0" customWidth="1"/>
    <col min="2" max="2" width="25.140625" style="0" hidden="1" customWidth="1"/>
    <col min="3" max="3" width="9.140625" style="0" bestFit="1" customWidth="1"/>
    <col min="4" max="4" width="9.421875" style="0" customWidth="1"/>
    <col min="5" max="5" width="9.8515625" style="0" customWidth="1"/>
    <col min="6" max="6" width="9.57421875" style="0" customWidth="1"/>
    <col min="7" max="7" width="10.00390625" style="0" customWidth="1"/>
    <col min="8" max="8" width="9.28125" style="0" customWidth="1"/>
    <col min="9" max="9" width="9.57421875" style="0" customWidth="1"/>
    <col min="10" max="10" width="8.28125" style="0" customWidth="1"/>
    <col min="11" max="11" width="11.00390625" style="0" customWidth="1"/>
    <col min="12" max="12" width="8.140625" style="0" customWidth="1"/>
    <col min="13" max="15" width="10.00390625" style="0" customWidth="1"/>
    <col min="16" max="16" width="8.00390625" style="0" customWidth="1"/>
    <col min="17" max="17" width="9.421875" style="0" customWidth="1"/>
    <col min="18" max="18" width="8.140625" style="0" customWidth="1"/>
    <col min="19" max="19" width="8.8515625" style="0" customWidth="1"/>
    <col min="20" max="20" width="9.7109375" style="0" bestFit="1" customWidth="1"/>
    <col min="21" max="21" width="10.57421875" style="0" bestFit="1" customWidth="1"/>
    <col min="22" max="22" width="6.8515625" style="0" customWidth="1"/>
    <col min="23" max="23" width="6.7109375" style="0" customWidth="1"/>
    <col min="24" max="24" width="6.8515625" style="0" customWidth="1"/>
    <col min="25" max="25" width="7.140625" style="0" bestFit="1" customWidth="1"/>
    <col min="26" max="27" width="6.8515625" style="0" customWidth="1"/>
    <col min="28" max="28" width="7.57421875" style="0" customWidth="1"/>
    <col min="29" max="29" width="7.140625" style="0" bestFit="1" customWidth="1"/>
    <col min="30" max="30" width="6.8515625" style="0" customWidth="1"/>
    <col min="31" max="31" width="7.00390625" style="0" bestFit="1" customWidth="1"/>
    <col min="32" max="32" width="6.8515625" style="0" customWidth="1"/>
    <col min="33" max="33" width="7.00390625" style="0" bestFit="1" customWidth="1"/>
    <col min="34" max="34" width="6.8515625" style="0" customWidth="1"/>
    <col min="35" max="35" width="7.00390625" style="0" bestFit="1" customWidth="1"/>
    <col min="36" max="36" width="6.8515625" style="0" customWidth="1"/>
    <col min="37" max="37" width="7.00390625" style="0" bestFit="1" customWidth="1"/>
    <col min="38" max="38" width="6.8515625" style="0" customWidth="1"/>
    <col min="39" max="39" width="8.28125" style="0" bestFit="1" customWidth="1"/>
    <col min="40" max="40" width="6.8515625" style="0" customWidth="1"/>
    <col min="41" max="41" width="11.28125" style="0" customWidth="1"/>
    <col min="42" max="42" width="10.140625" style="0" customWidth="1"/>
    <col min="43" max="43" width="11.7109375" style="0" bestFit="1" customWidth="1"/>
  </cols>
  <sheetData>
    <row r="1" spans="1:45" s="64" customFormat="1" ht="24" customHeight="1">
      <c r="A1" s="57" t="s">
        <v>222</v>
      </c>
      <c r="B1" s="57"/>
      <c r="C1" s="33"/>
      <c r="D1" s="33"/>
      <c r="E1" s="33"/>
      <c r="F1" s="33"/>
      <c r="G1" s="33"/>
      <c r="H1" s="33"/>
      <c r="I1" s="33"/>
      <c r="J1" s="56"/>
      <c r="K1" s="33"/>
      <c r="L1" s="33"/>
      <c r="M1" s="33"/>
      <c r="N1" s="56"/>
      <c r="O1" s="33"/>
      <c r="P1" s="56" t="s">
        <v>212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6" t="s">
        <v>212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56" t="s">
        <v>212</v>
      </c>
    </row>
    <row r="2" spans="1:40" ht="18" customHeight="1">
      <c r="A2" s="37"/>
      <c r="B2" s="37"/>
      <c r="I2" s="36" t="s">
        <v>243</v>
      </c>
      <c r="W2" s="36" t="s">
        <v>243</v>
      </c>
      <c r="AN2" s="36" t="s">
        <v>243</v>
      </c>
    </row>
    <row r="3" spans="1:40" ht="18" customHeight="1">
      <c r="A3" s="37"/>
      <c r="B3" s="37"/>
      <c r="I3" s="36" t="s">
        <v>448</v>
      </c>
      <c r="W3" s="36" t="s">
        <v>449</v>
      </c>
      <c r="AN3" s="36" t="s">
        <v>450</v>
      </c>
    </row>
    <row r="4" spans="1:45" s="64" customFormat="1" ht="24" customHeight="1">
      <c r="A4" s="57" t="s">
        <v>210</v>
      </c>
      <c r="B4" s="57"/>
      <c r="C4" s="33"/>
      <c r="D4" s="33"/>
      <c r="E4" s="33"/>
      <c r="F4" s="33"/>
      <c r="G4" s="33"/>
      <c r="H4" s="33"/>
      <c r="I4" s="33"/>
      <c r="J4" s="56"/>
      <c r="K4" s="33"/>
      <c r="L4" s="33"/>
      <c r="M4" s="33"/>
      <c r="N4" s="56"/>
      <c r="O4" s="33"/>
      <c r="P4" s="56" t="s">
        <v>209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56" t="s">
        <v>209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56" t="s">
        <v>209</v>
      </c>
    </row>
    <row r="5" spans="1:19" ht="12.75">
      <c r="A5" s="636" t="s">
        <v>513</v>
      </c>
      <c r="B5" s="636"/>
      <c r="G5" s="29"/>
      <c r="R5" s="280"/>
      <c r="S5" s="29"/>
    </row>
    <row r="6" spans="1:2" ht="13.5" thickBot="1">
      <c r="A6" s="28"/>
      <c r="B6" s="28"/>
    </row>
    <row r="7" spans="1:42" s="65" customFormat="1" ht="13.5" thickBot="1">
      <c r="A7" s="76" t="s">
        <v>221</v>
      </c>
      <c r="B7" s="76" t="s">
        <v>497</v>
      </c>
      <c r="C7" s="1056">
        <v>2012</v>
      </c>
      <c r="D7" s="1057"/>
      <c r="E7" s="1056">
        <v>2013</v>
      </c>
      <c r="F7" s="1057"/>
      <c r="G7" s="1056">
        <v>2014</v>
      </c>
      <c r="H7" s="1057"/>
      <c r="I7" s="1056">
        <v>2015</v>
      </c>
      <c r="J7" s="1057"/>
      <c r="K7" s="1056">
        <v>2016</v>
      </c>
      <c r="L7" s="1057"/>
      <c r="M7" s="1056">
        <v>2017</v>
      </c>
      <c r="N7" s="1057"/>
      <c r="O7" s="1056">
        <v>2018</v>
      </c>
      <c r="P7" s="1057"/>
      <c r="Q7" s="1056">
        <v>2019</v>
      </c>
      <c r="R7" s="1057"/>
      <c r="S7" s="1056">
        <v>2020</v>
      </c>
      <c r="T7" s="1057"/>
      <c r="U7" s="1056">
        <v>2021</v>
      </c>
      <c r="V7" s="1057"/>
      <c r="W7" s="1056">
        <v>2022</v>
      </c>
      <c r="X7" s="1057"/>
      <c r="Y7" s="1056">
        <v>2023</v>
      </c>
      <c r="Z7" s="1057"/>
      <c r="AA7" s="1056">
        <v>2024</v>
      </c>
      <c r="AB7" s="1057"/>
      <c r="AC7" s="1056">
        <v>2025</v>
      </c>
      <c r="AD7" s="1057"/>
      <c r="AE7" s="1056">
        <v>2026</v>
      </c>
      <c r="AF7" s="1057"/>
      <c r="AG7" s="1056">
        <v>2027</v>
      </c>
      <c r="AH7" s="1057"/>
      <c r="AI7" s="1056">
        <v>2028</v>
      </c>
      <c r="AJ7" s="1057"/>
      <c r="AK7" s="1056">
        <v>2029</v>
      </c>
      <c r="AL7" s="1057"/>
      <c r="AM7" s="1056">
        <v>2030</v>
      </c>
      <c r="AN7" s="1057"/>
      <c r="AO7" s="1056" t="s">
        <v>227</v>
      </c>
      <c r="AP7" s="1057"/>
    </row>
    <row r="8" spans="1:42" s="65" customFormat="1" ht="12.75">
      <c r="A8" s="75"/>
      <c r="B8" s="75" t="s">
        <v>498</v>
      </c>
      <c r="C8" s="72" t="s">
        <v>226</v>
      </c>
      <c r="D8" s="71" t="s">
        <v>169</v>
      </c>
      <c r="E8" s="72" t="s">
        <v>226</v>
      </c>
      <c r="F8" s="71" t="s">
        <v>169</v>
      </c>
      <c r="G8" s="72" t="s">
        <v>226</v>
      </c>
      <c r="H8" s="71" t="s">
        <v>169</v>
      </c>
      <c r="I8" s="72" t="s">
        <v>226</v>
      </c>
      <c r="J8" s="71" t="s">
        <v>169</v>
      </c>
      <c r="K8" s="72" t="s">
        <v>226</v>
      </c>
      <c r="L8" s="71" t="s">
        <v>169</v>
      </c>
      <c r="M8" s="72" t="s">
        <v>226</v>
      </c>
      <c r="N8" s="71" t="s">
        <v>169</v>
      </c>
      <c r="O8" s="72" t="s">
        <v>226</v>
      </c>
      <c r="P8" s="71" t="s">
        <v>169</v>
      </c>
      <c r="Q8" s="72" t="s">
        <v>226</v>
      </c>
      <c r="R8" s="71" t="s">
        <v>169</v>
      </c>
      <c r="S8" s="72" t="s">
        <v>226</v>
      </c>
      <c r="T8" s="71" t="s">
        <v>169</v>
      </c>
      <c r="U8" s="72" t="s">
        <v>226</v>
      </c>
      <c r="V8" s="71" t="s">
        <v>169</v>
      </c>
      <c r="W8" s="72" t="s">
        <v>226</v>
      </c>
      <c r="X8" s="71" t="s">
        <v>169</v>
      </c>
      <c r="Y8" s="72" t="s">
        <v>226</v>
      </c>
      <c r="Z8" s="71" t="s">
        <v>169</v>
      </c>
      <c r="AA8" s="72" t="s">
        <v>226</v>
      </c>
      <c r="AB8" s="71" t="s">
        <v>169</v>
      </c>
      <c r="AC8" s="72" t="s">
        <v>226</v>
      </c>
      <c r="AD8" s="71" t="s">
        <v>169</v>
      </c>
      <c r="AE8" s="72" t="s">
        <v>226</v>
      </c>
      <c r="AF8" s="71" t="s">
        <v>169</v>
      </c>
      <c r="AG8" s="72" t="s">
        <v>226</v>
      </c>
      <c r="AH8" s="71" t="s">
        <v>169</v>
      </c>
      <c r="AI8" s="72" t="s">
        <v>226</v>
      </c>
      <c r="AJ8" s="71" t="s">
        <v>169</v>
      </c>
      <c r="AK8" s="72" t="s">
        <v>226</v>
      </c>
      <c r="AL8" s="71" t="s">
        <v>169</v>
      </c>
      <c r="AM8" s="72" t="s">
        <v>226</v>
      </c>
      <c r="AN8" s="71" t="s">
        <v>169</v>
      </c>
      <c r="AO8" s="72" t="s">
        <v>226</v>
      </c>
      <c r="AP8" s="71" t="s">
        <v>169</v>
      </c>
    </row>
    <row r="9" spans="1:42" s="65" customFormat="1" ht="13.5" thickBot="1">
      <c r="A9" s="70"/>
      <c r="B9" s="70"/>
      <c r="C9" s="67" t="s">
        <v>1</v>
      </c>
      <c r="D9" s="66" t="s">
        <v>230</v>
      </c>
      <c r="E9" s="67" t="s">
        <v>1</v>
      </c>
      <c r="F9" s="66" t="s">
        <v>230</v>
      </c>
      <c r="G9" s="67" t="s">
        <v>1</v>
      </c>
      <c r="H9" s="66" t="s">
        <v>230</v>
      </c>
      <c r="I9" s="67" t="s">
        <v>1</v>
      </c>
      <c r="J9" s="66" t="s">
        <v>230</v>
      </c>
      <c r="K9" s="67" t="s">
        <v>1</v>
      </c>
      <c r="L9" s="66" t="s">
        <v>230</v>
      </c>
      <c r="M9" s="67" t="s">
        <v>1</v>
      </c>
      <c r="N9" s="66" t="s">
        <v>230</v>
      </c>
      <c r="O9" s="67" t="s">
        <v>1</v>
      </c>
      <c r="P9" s="66" t="s">
        <v>230</v>
      </c>
      <c r="Q9" s="67" t="s">
        <v>1</v>
      </c>
      <c r="R9" s="66" t="s">
        <v>230</v>
      </c>
      <c r="S9" s="67" t="s">
        <v>1</v>
      </c>
      <c r="T9" s="66" t="s">
        <v>230</v>
      </c>
      <c r="U9" s="67" t="s">
        <v>1</v>
      </c>
      <c r="V9" s="66" t="s">
        <v>230</v>
      </c>
      <c r="W9" s="67" t="s">
        <v>1</v>
      </c>
      <c r="X9" s="66" t="s">
        <v>230</v>
      </c>
      <c r="Y9" s="67" t="s">
        <v>1</v>
      </c>
      <c r="Z9" s="66" t="s">
        <v>230</v>
      </c>
      <c r="AA9" s="67" t="s">
        <v>1</v>
      </c>
      <c r="AB9" s="66" t="s">
        <v>230</v>
      </c>
      <c r="AC9" s="67" t="s">
        <v>1</v>
      </c>
      <c r="AD9" s="66" t="s">
        <v>230</v>
      </c>
      <c r="AE9" s="67" t="s">
        <v>1</v>
      </c>
      <c r="AF9" s="66" t="s">
        <v>230</v>
      </c>
      <c r="AG9" s="67" t="s">
        <v>1</v>
      </c>
      <c r="AH9" s="66" t="s">
        <v>230</v>
      </c>
      <c r="AI9" s="67" t="s">
        <v>1</v>
      </c>
      <c r="AJ9" s="66" t="s">
        <v>230</v>
      </c>
      <c r="AK9" s="67" t="s">
        <v>1</v>
      </c>
      <c r="AL9" s="66" t="s">
        <v>230</v>
      </c>
      <c r="AM9" s="67" t="s">
        <v>1</v>
      </c>
      <c r="AN9" s="66" t="s">
        <v>230</v>
      </c>
      <c r="AO9" s="67" t="s">
        <v>1</v>
      </c>
      <c r="AP9" s="66" t="s">
        <v>230</v>
      </c>
    </row>
    <row r="10" ht="13.5" thickBot="1"/>
    <row r="11" spans="1:42" s="52" customFormat="1" ht="12.75" thickBot="1">
      <c r="A11" s="55" t="s">
        <v>220</v>
      </c>
      <c r="B11" s="97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2"/>
    </row>
    <row r="12" spans="1:42" ht="12.75">
      <c r="A12" s="85" t="s">
        <v>246</v>
      </c>
      <c r="B12" s="975"/>
      <c r="C12" s="103">
        <v>7304195.05</v>
      </c>
      <c r="D12" s="104">
        <v>1396068.4300000002</v>
      </c>
      <c r="E12" s="103">
        <v>8806461.171287326</v>
      </c>
      <c r="F12" s="104">
        <v>1501006.8800000001</v>
      </c>
      <c r="G12" s="103">
        <v>12980000.41</v>
      </c>
      <c r="H12" s="104">
        <v>1953835.9400000004</v>
      </c>
      <c r="I12" s="103">
        <v>14662575.770000001</v>
      </c>
      <c r="J12" s="104">
        <v>1914804.5200000003</v>
      </c>
      <c r="K12" s="103">
        <v>17394309.06</v>
      </c>
      <c r="L12" s="104">
        <v>1928031.65</v>
      </c>
      <c r="M12" s="103">
        <v>20331709.059999995</v>
      </c>
      <c r="N12" s="104">
        <v>1841676.1500000004</v>
      </c>
      <c r="O12" s="103">
        <v>23403373.54</v>
      </c>
      <c r="P12" s="104">
        <v>1651866.44</v>
      </c>
      <c r="Q12" s="103">
        <v>26603829.67</v>
      </c>
      <c r="R12" s="104">
        <v>1346307.94</v>
      </c>
      <c r="S12" s="103">
        <v>29015114.669999998</v>
      </c>
      <c r="T12" s="104">
        <v>893604.2999999999</v>
      </c>
      <c r="U12" s="103">
        <v>30804194.450000003</v>
      </c>
      <c r="V12" s="104">
        <v>329379.85000000003</v>
      </c>
      <c r="W12" s="103"/>
      <c r="X12" s="104"/>
      <c r="Y12" s="103"/>
      <c r="Z12" s="104"/>
      <c r="AA12" s="103"/>
      <c r="AB12" s="104"/>
      <c r="AC12" s="103"/>
      <c r="AD12" s="104"/>
      <c r="AE12" s="103"/>
      <c r="AF12" s="104"/>
      <c r="AG12" s="103"/>
      <c r="AH12" s="104"/>
      <c r="AI12" s="103"/>
      <c r="AJ12" s="104"/>
      <c r="AK12" s="103"/>
      <c r="AL12" s="104"/>
      <c r="AM12" s="103"/>
      <c r="AN12" s="104"/>
      <c r="AO12" s="103">
        <v>191305762.8512873</v>
      </c>
      <c r="AP12" s="104">
        <v>14756582.100000001</v>
      </c>
    </row>
    <row r="13" spans="1:42" ht="12.75">
      <c r="A13" s="46" t="s">
        <v>1</v>
      </c>
      <c r="B13" s="982" t="s">
        <v>515</v>
      </c>
      <c r="C13" s="105">
        <v>788102.64</v>
      </c>
      <c r="D13" s="106">
        <v>150631.96999999997</v>
      </c>
      <c r="E13" s="105">
        <v>950193.0224691799</v>
      </c>
      <c r="F13" s="106">
        <v>161954.6</v>
      </c>
      <c r="G13" s="105">
        <v>1400506.56</v>
      </c>
      <c r="H13" s="106">
        <v>210813.62000000002</v>
      </c>
      <c r="I13" s="105">
        <v>1582051.8</v>
      </c>
      <c r="J13" s="106">
        <v>206602.19000000003</v>
      </c>
      <c r="K13" s="105">
        <v>1876798.26</v>
      </c>
      <c r="L13" s="106">
        <v>208029.46999999994</v>
      </c>
      <c r="M13" s="105">
        <v>2193735.6899999995</v>
      </c>
      <c r="N13" s="106">
        <v>198711.66</v>
      </c>
      <c r="O13" s="105">
        <v>2525159.86</v>
      </c>
      <c r="P13" s="106">
        <v>178231.87</v>
      </c>
      <c r="Q13" s="105">
        <v>2870480.3699999996</v>
      </c>
      <c r="R13" s="106">
        <v>145263.15999999997</v>
      </c>
      <c r="S13" s="105">
        <v>3130651.5799999996</v>
      </c>
      <c r="T13" s="106">
        <v>96417.22999999998</v>
      </c>
      <c r="U13" s="105">
        <v>3323688.3500000006</v>
      </c>
      <c r="V13" s="106">
        <v>35539.10999999999</v>
      </c>
      <c r="W13" s="107"/>
      <c r="X13" s="108"/>
      <c r="Y13" s="107"/>
      <c r="Z13" s="108"/>
      <c r="AA13" s="107"/>
      <c r="AB13" s="108"/>
      <c r="AC13" s="107"/>
      <c r="AD13" s="108"/>
      <c r="AE13" s="107"/>
      <c r="AF13" s="108"/>
      <c r="AG13" s="107"/>
      <c r="AH13" s="108"/>
      <c r="AI13" s="107"/>
      <c r="AJ13" s="108"/>
      <c r="AK13" s="107"/>
      <c r="AL13" s="108"/>
      <c r="AM13" s="107"/>
      <c r="AN13" s="108"/>
      <c r="AO13" s="191">
        <v>20641368.132469177</v>
      </c>
      <c r="AP13" s="192">
        <v>1592194.88</v>
      </c>
    </row>
    <row r="14" spans="1:42" ht="12.75">
      <c r="A14" s="46" t="s">
        <v>36</v>
      </c>
      <c r="B14" s="982" t="s">
        <v>516</v>
      </c>
      <c r="C14" s="105">
        <v>476981.34</v>
      </c>
      <c r="D14" s="106">
        <v>91166.65</v>
      </c>
      <c r="E14" s="105">
        <v>575082.9000000011</v>
      </c>
      <c r="F14" s="106">
        <v>98019.31000000001</v>
      </c>
      <c r="G14" s="105">
        <v>847624.98</v>
      </c>
      <c r="H14" s="106">
        <v>127590.07</v>
      </c>
      <c r="I14" s="105">
        <v>957501.16</v>
      </c>
      <c r="J14" s="106">
        <v>125041.29</v>
      </c>
      <c r="K14" s="105">
        <v>1135889.81</v>
      </c>
      <c r="L14" s="106">
        <v>125905.25000000001</v>
      </c>
      <c r="M14" s="105">
        <v>1327709.0400000003</v>
      </c>
      <c r="N14" s="106">
        <v>120265.87</v>
      </c>
      <c r="O14" s="105">
        <v>1528296.0399999998</v>
      </c>
      <c r="P14" s="106">
        <v>107870.57999999999</v>
      </c>
      <c r="Q14" s="105">
        <v>1737293.15</v>
      </c>
      <c r="R14" s="106">
        <v>87917.28</v>
      </c>
      <c r="S14" s="105">
        <v>1894755.1500000001</v>
      </c>
      <c r="T14" s="106">
        <v>58354.6</v>
      </c>
      <c r="U14" s="105">
        <v>2011586.22</v>
      </c>
      <c r="V14" s="106">
        <v>21509.120000000003</v>
      </c>
      <c r="W14" s="107"/>
      <c r="X14" s="108"/>
      <c r="Y14" s="107"/>
      <c r="Z14" s="108"/>
      <c r="AA14" s="107"/>
      <c r="AB14" s="108"/>
      <c r="AC14" s="107"/>
      <c r="AD14" s="108"/>
      <c r="AE14" s="107"/>
      <c r="AF14" s="108"/>
      <c r="AG14" s="107"/>
      <c r="AH14" s="108"/>
      <c r="AI14" s="107"/>
      <c r="AJ14" s="108"/>
      <c r="AK14" s="107"/>
      <c r="AL14" s="108"/>
      <c r="AM14" s="107"/>
      <c r="AN14" s="108"/>
      <c r="AO14" s="191">
        <v>12492719.790000003</v>
      </c>
      <c r="AP14" s="192">
        <v>963640.02</v>
      </c>
    </row>
    <row r="15" spans="1:42" ht="12.75">
      <c r="A15" s="46" t="s">
        <v>37</v>
      </c>
      <c r="B15" s="982" t="s">
        <v>517</v>
      </c>
      <c r="C15" s="105">
        <v>750402.13</v>
      </c>
      <c r="D15" s="106">
        <v>143426.13999999998</v>
      </c>
      <c r="E15" s="105">
        <v>904738.64264321</v>
      </c>
      <c r="F15" s="106">
        <v>154207.07</v>
      </c>
      <c r="G15" s="105">
        <v>1333510.4700000002</v>
      </c>
      <c r="H15" s="106">
        <v>200728.98</v>
      </c>
      <c r="I15" s="105">
        <v>1506371.1599999997</v>
      </c>
      <c r="J15" s="106">
        <v>196718.94</v>
      </c>
      <c r="K15" s="105">
        <v>1787017.8600000003</v>
      </c>
      <c r="L15" s="106">
        <v>198077.81000000003</v>
      </c>
      <c r="M15" s="105">
        <v>2088793.9000000004</v>
      </c>
      <c r="N15" s="106">
        <v>189206.00999999998</v>
      </c>
      <c r="O15" s="105">
        <v>2404363.7399999998</v>
      </c>
      <c r="P15" s="106">
        <v>169705.96000000002</v>
      </c>
      <c r="Q15" s="105">
        <v>2733165.1500000004</v>
      </c>
      <c r="R15" s="106">
        <v>138314.06</v>
      </c>
      <c r="S15" s="105">
        <v>2980890.54</v>
      </c>
      <c r="T15" s="106">
        <v>91804.91</v>
      </c>
      <c r="U15" s="105">
        <v>3164693.0000000005</v>
      </c>
      <c r="V15" s="106">
        <v>33838.96</v>
      </c>
      <c r="W15" s="107"/>
      <c r="X15" s="108"/>
      <c r="Y15" s="107"/>
      <c r="Z15" s="108"/>
      <c r="AA15" s="107"/>
      <c r="AB15" s="108"/>
      <c r="AC15" s="107"/>
      <c r="AD15" s="108"/>
      <c r="AE15" s="107"/>
      <c r="AF15" s="108"/>
      <c r="AG15" s="107"/>
      <c r="AH15" s="108"/>
      <c r="AI15" s="107"/>
      <c r="AJ15" s="108"/>
      <c r="AK15" s="107"/>
      <c r="AL15" s="108"/>
      <c r="AM15" s="107"/>
      <c r="AN15" s="108"/>
      <c r="AO15" s="191">
        <v>19653946.59264321</v>
      </c>
      <c r="AP15" s="192">
        <v>1516028.8399999999</v>
      </c>
    </row>
    <row r="16" spans="1:42" ht="12.75">
      <c r="A16" s="46" t="s">
        <v>19</v>
      </c>
      <c r="B16" s="982" t="s">
        <v>518</v>
      </c>
      <c r="C16" s="105">
        <v>1608038.61</v>
      </c>
      <c r="D16" s="106">
        <v>307348.35000000003</v>
      </c>
      <c r="E16" s="105">
        <v>1938766.63066074</v>
      </c>
      <c r="F16" s="106">
        <v>330450.91000000003</v>
      </c>
      <c r="G16" s="105">
        <v>2857582.86</v>
      </c>
      <c r="H16" s="106">
        <v>430142.3400000001</v>
      </c>
      <c r="I16" s="105">
        <v>3228006.480000001</v>
      </c>
      <c r="J16" s="106">
        <v>421549.18</v>
      </c>
      <c r="K16" s="105">
        <v>3829404.9400000004</v>
      </c>
      <c r="L16" s="106">
        <v>424461.85</v>
      </c>
      <c r="M16" s="105">
        <v>4476081.63</v>
      </c>
      <c r="N16" s="106">
        <v>405450.26999999996</v>
      </c>
      <c r="O16" s="105">
        <v>5152317</v>
      </c>
      <c r="P16" s="106">
        <v>363662.95</v>
      </c>
      <c r="Q16" s="105">
        <v>5856906.360000001</v>
      </c>
      <c r="R16" s="106">
        <v>296392.79000000004</v>
      </c>
      <c r="S16" s="105">
        <v>6387757.71</v>
      </c>
      <c r="T16" s="106">
        <v>196729.77</v>
      </c>
      <c r="U16" s="105">
        <v>6781628.450000001</v>
      </c>
      <c r="V16" s="106">
        <v>72514.07</v>
      </c>
      <c r="W16" s="107"/>
      <c r="X16" s="108"/>
      <c r="Y16" s="107"/>
      <c r="Z16" s="108"/>
      <c r="AA16" s="107"/>
      <c r="AB16" s="108"/>
      <c r="AC16" s="107"/>
      <c r="AD16" s="108"/>
      <c r="AE16" s="107"/>
      <c r="AF16" s="108"/>
      <c r="AG16" s="107"/>
      <c r="AH16" s="108"/>
      <c r="AI16" s="107"/>
      <c r="AJ16" s="108"/>
      <c r="AK16" s="107"/>
      <c r="AL16" s="108"/>
      <c r="AM16" s="107"/>
      <c r="AN16" s="108"/>
      <c r="AO16" s="191">
        <v>42116490.67066074</v>
      </c>
      <c r="AP16" s="192">
        <v>3248702.48</v>
      </c>
    </row>
    <row r="17" spans="1:42" ht="12.75">
      <c r="A17" s="46" t="s">
        <v>15</v>
      </c>
      <c r="B17" s="982" t="s">
        <v>519</v>
      </c>
      <c r="C17" s="105">
        <v>157133.40000000002</v>
      </c>
      <c r="D17" s="106">
        <v>30033.289999999997</v>
      </c>
      <c r="E17" s="105">
        <v>189451.28559986598</v>
      </c>
      <c r="F17" s="106">
        <v>32290.749999999996</v>
      </c>
      <c r="G17" s="105">
        <v>279235.63</v>
      </c>
      <c r="H17" s="106">
        <v>42032.55</v>
      </c>
      <c r="I17" s="105">
        <v>315432.48000000004</v>
      </c>
      <c r="J17" s="106">
        <v>41192.799999999996</v>
      </c>
      <c r="K17" s="105">
        <v>374200.23</v>
      </c>
      <c r="L17" s="106">
        <v>41477.270000000004</v>
      </c>
      <c r="M17" s="105">
        <v>437391.91000000003</v>
      </c>
      <c r="N17" s="106">
        <v>39619.77</v>
      </c>
      <c r="O17" s="105">
        <v>503472.01999999996</v>
      </c>
      <c r="P17" s="106">
        <v>35536.369999999995</v>
      </c>
      <c r="Q17" s="105">
        <v>572322.7899999999</v>
      </c>
      <c r="R17" s="106">
        <v>28962.639999999996</v>
      </c>
      <c r="S17" s="105">
        <v>624196.33</v>
      </c>
      <c r="T17" s="106">
        <v>19224.290000000005</v>
      </c>
      <c r="U17" s="105">
        <v>662684.41</v>
      </c>
      <c r="V17" s="106">
        <v>7086.09</v>
      </c>
      <c r="W17" s="107"/>
      <c r="X17" s="108"/>
      <c r="Y17" s="107"/>
      <c r="Z17" s="108"/>
      <c r="AA17" s="107"/>
      <c r="AB17" s="108"/>
      <c r="AC17" s="107"/>
      <c r="AD17" s="108"/>
      <c r="AE17" s="107"/>
      <c r="AF17" s="108"/>
      <c r="AG17" s="107"/>
      <c r="AH17" s="108"/>
      <c r="AI17" s="107"/>
      <c r="AJ17" s="108"/>
      <c r="AK17" s="107"/>
      <c r="AL17" s="108"/>
      <c r="AM17" s="107"/>
      <c r="AN17" s="108"/>
      <c r="AO17" s="191">
        <v>4115520.485599866</v>
      </c>
      <c r="AP17" s="192">
        <v>317455.81999999995</v>
      </c>
    </row>
    <row r="18" spans="1:42" ht="12.75">
      <c r="A18" s="46" t="s">
        <v>14</v>
      </c>
      <c r="B18" s="982" t="s">
        <v>520</v>
      </c>
      <c r="C18" s="105">
        <v>101997.92999999998</v>
      </c>
      <c r="D18" s="106">
        <v>19495.050000000003</v>
      </c>
      <c r="E18" s="105">
        <v>122976.02</v>
      </c>
      <c r="F18" s="106">
        <v>20960.480000000003</v>
      </c>
      <c r="G18" s="105">
        <v>181256.56</v>
      </c>
      <c r="H18" s="106">
        <v>27283.69</v>
      </c>
      <c r="I18" s="105">
        <v>204752.55000000002</v>
      </c>
      <c r="J18" s="106">
        <v>26738.909999999996</v>
      </c>
      <c r="K18" s="105">
        <v>242899.28</v>
      </c>
      <c r="L18" s="106">
        <v>26923.539999999997</v>
      </c>
      <c r="M18" s="105">
        <v>283918</v>
      </c>
      <c r="N18" s="106">
        <v>25717.699999999997</v>
      </c>
      <c r="O18" s="105">
        <v>326811.63</v>
      </c>
      <c r="P18" s="106">
        <v>23067.22</v>
      </c>
      <c r="Q18" s="105">
        <v>371503.74</v>
      </c>
      <c r="R18" s="106">
        <v>18800.219999999998</v>
      </c>
      <c r="S18" s="105">
        <v>405175.67999999993</v>
      </c>
      <c r="T18" s="106">
        <v>12478.96</v>
      </c>
      <c r="U18" s="105">
        <v>430158.91</v>
      </c>
      <c r="V18" s="106">
        <v>4599.6900000000005</v>
      </c>
      <c r="W18" s="107"/>
      <c r="X18" s="108"/>
      <c r="Y18" s="107"/>
      <c r="Z18" s="108"/>
      <c r="AA18" s="107"/>
      <c r="AB18" s="108"/>
      <c r="AC18" s="107"/>
      <c r="AD18" s="108"/>
      <c r="AE18" s="107"/>
      <c r="AF18" s="108"/>
      <c r="AG18" s="107"/>
      <c r="AH18" s="108"/>
      <c r="AI18" s="107"/>
      <c r="AJ18" s="108"/>
      <c r="AK18" s="107"/>
      <c r="AL18" s="108"/>
      <c r="AM18" s="107"/>
      <c r="AN18" s="108"/>
      <c r="AO18" s="191">
        <v>2671450.3000000003</v>
      </c>
      <c r="AP18" s="192">
        <v>206065.46</v>
      </c>
    </row>
    <row r="19" spans="1:42" ht="12.75">
      <c r="A19" s="46" t="s">
        <v>13</v>
      </c>
      <c r="B19" s="982" t="s">
        <v>521</v>
      </c>
      <c r="C19" s="105">
        <v>378368.33</v>
      </c>
      <c r="D19" s="106">
        <v>72318.47</v>
      </c>
      <c r="E19" s="105">
        <v>456187.9879999991</v>
      </c>
      <c r="F19" s="106">
        <v>77754.36</v>
      </c>
      <c r="G19" s="105">
        <v>672383.6200000001</v>
      </c>
      <c r="H19" s="106">
        <v>101211.74000000002</v>
      </c>
      <c r="I19" s="105">
        <v>759543.5599999999</v>
      </c>
      <c r="J19" s="106">
        <v>99189.81999999999</v>
      </c>
      <c r="K19" s="105">
        <v>901051.4400000001</v>
      </c>
      <c r="L19" s="106">
        <v>99874.79000000001</v>
      </c>
      <c r="M19" s="105">
        <v>1053213.2</v>
      </c>
      <c r="N19" s="106">
        <v>95401.59</v>
      </c>
      <c r="O19" s="105">
        <v>1212330.0299999998</v>
      </c>
      <c r="P19" s="106">
        <v>85569.16</v>
      </c>
      <c r="Q19" s="105">
        <v>1378118.54</v>
      </c>
      <c r="R19" s="106">
        <v>69740.89</v>
      </c>
      <c r="S19" s="105">
        <v>1503026.8000000003</v>
      </c>
      <c r="T19" s="106">
        <v>46290.12999999999</v>
      </c>
      <c r="U19" s="105">
        <v>1595703.7999999998</v>
      </c>
      <c r="V19" s="106">
        <v>17062.140000000003</v>
      </c>
      <c r="W19" s="107"/>
      <c r="X19" s="108"/>
      <c r="Y19" s="107"/>
      <c r="Z19" s="108"/>
      <c r="AA19" s="107"/>
      <c r="AB19" s="108"/>
      <c r="AC19" s="107"/>
      <c r="AD19" s="108"/>
      <c r="AE19" s="107"/>
      <c r="AF19" s="108"/>
      <c r="AG19" s="107"/>
      <c r="AH19" s="108"/>
      <c r="AI19" s="107"/>
      <c r="AJ19" s="108"/>
      <c r="AK19" s="107"/>
      <c r="AL19" s="108"/>
      <c r="AM19" s="107"/>
      <c r="AN19" s="108"/>
      <c r="AO19" s="191">
        <v>9909927.307999998</v>
      </c>
      <c r="AP19" s="192">
        <v>764413.0900000001</v>
      </c>
    </row>
    <row r="20" spans="1:42" ht="12.75">
      <c r="A20" s="46" t="s">
        <v>3</v>
      </c>
      <c r="B20" s="982" t="s">
        <v>522</v>
      </c>
      <c r="C20" s="105">
        <v>352973.7</v>
      </c>
      <c r="D20" s="106">
        <v>67464.75</v>
      </c>
      <c r="E20" s="105">
        <v>425570.410763246</v>
      </c>
      <c r="F20" s="106">
        <v>72535.74</v>
      </c>
      <c r="G20" s="105">
        <v>627255.84</v>
      </c>
      <c r="H20" s="106">
        <v>94418.75</v>
      </c>
      <c r="I20" s="105">
        <v>708565.97</v>
      </c>
      <c r="J20" s="106">
        <v>92532.51</v>
      </c>
      <c r="K20" s="105">
        <v>840576.38</v>
      </c>
      <c r="L20" s="106">
        <v>93171.61</v>
      </c>
      <c r="M20" s="105">
        <v>982525.6200000001</v>
      </c>
      <c r="N20" s="106">
        <v>88998.64</v>
      </c>
      <c r="O20" s="105">
        <v>1130963.18</v>
      </c>
      <c r="P20" s="106">
        <v>79825.82</v>
      </c>
      <c r="Q20" s="105">
        <v>1285624.57</v>
      </c>
      <c r="R20" s="106">
        <v>65060.09</v>
      </c>
      <c r="S20" s="105">
        <v>1402149.4900000002</v>
      </c>
      <c r="T20" s="106">
        <v>43182.93000000001</v>
      </c>
      <c r="U20" s="105">
        <v>1488606.9600000002</v>
      </c>
      <c r="V20" s="106">
        <v>15917.17</v>
      </c>
      <c r="W20" s="107"/>
      <c r="X20" s="108"/>
      <c r="Y20" s="107"/>
      <c r="Z20" s="108"/>
      <c r="AA20" s="107"/>
      <c r="AB20" s="108"/>
      <c r="AC20" s="107"/>
      <c r="AD20" s="108"/>
      <c r="AE20" s="107"/>
      <c r="AF20" s="108"/>
      <c r="AG20" s="107"/>
      <c r="AH20" s="108"/>
      <c r="AI20" s="107"/>
      <c r="AJ20" s="108"/>
      <c r="AK20" s="107"/>
      <c r="AL20" s="108"/>
      <c r="AM20" s="107"/>
      <c r="AN20" s="108"/>
      <c r="AO20" s="191">
        <v>9244812.120763246</v>
      </c>
      <c r="AP20" s="192">
        <v>713108.0100000001</v>
      </c>
    </row>
    <row r="21" spans="1:42" ht="12.75">
      <c r="A21" s="46" t="s">
        <v>12</v>
      </c>
      <c r="B21" s="982" t="s">
        <v>523</v>
      </c>
      <c r="C21" s="105">
        <v>564501.25</v>
      </c>
      <c r="D21" s="106">
        <v>107894.50999999998</v>
      </c>
      <c r="E21" s="105">
        <v>680603.18333858</v>
      </c>
      <c r="F21" s="106">
        <v>116004.59999999999</v>
      </c>
      <c r="G21" s="105">
        <v>1003153.23</v>
      </c>
      <c r="H21" s="106">
        <v>151001.19</v>
      </c>
      <c r="I21" s="105">
        <v>1133190.26</v>
      </c>
      <c r="J21" s="106">
        <v>147984.87000000002</v>
      </c>
      <c r="K21" s="105">
        <v>1344310.96</v>
      </c>
      <c r="L21" s="106">
        <v>149007.01</v>
      </c>
      <c r="M21" s="105">
        <v>1571326.5000000002</v>
      </c>
      <c r="N21" s="106">
        <v>142333.04</v>
      </c>
      <c r="O21" s="105">
        <v>1808718.6500000004</v>
      </c>
      <c r="P21" s="106">
        <v>127663.63999999998</v>
      </c>
      <c r="Q21" s="105">
        <v>2056064.24</v>
      </c>
      <c r="R21" s="106">
        <v>104048.82999999999</v>
      </c>
      <c r="S21" s="105">
        <v>2242418.5</v>
      </c>
      <c r="T21" s="106">
        <v>69061.68</v>
      </c>
      <c r="U21" s="105">
        <v>2380686.5700000003</v>
      </c>
      <c r="V21" s="106">
        <v>25455.76</v>
      </c>
      <c r="W21" s="107"/>
      <c r="X21" s="108"/>
      <c r="Y21" s="107"/>
      <c r="Z21" s="108"/>
      <c r="AA21" s="107"/>
      <c r="AB21" s="108"/>
      <c r="AC21" s="107"/>
      <c r="AD21" s="108"/>
      <c r="AE21" s="107"/>
      <c r="AF21" s="108"/>
      <c r="AG21" s="107"/>
      <c r="AH21" s="108"/>
      <c r="AI21" s="107"/>
      <c r="AJ21" s="108"/>
      <c r="AK21" s="107"/>
      <c r="AL21" s="108"/>
      <c r="AM21" s="107"/>
      <c r="AN21" s="108"/>
      <c r="AO21" s="191">
        <v>14784973.34333858</v>
      </c>
      <c r="AP21" s="192">
        <v>1140455.1300000001</v>
      </c>
    </row>
    <row r="22" spans="1:42" ht="12.75">
      <c r="A22" s="46" t="s">
        <v>4</v>
      </c>
      <c r="B22" s="982" t="s">
        <v>524</v>
      </c>
      <c r="C22" s="105">
        <v>423263.35</v>
      </c>
      <c r="D22" s="106">
        <v>80899.29999999999</v>
      </c>
      <c r="E22" s="105">
        <v>510316.63781250396</v>
      </c>
      <c r="F22" s="106">
        <v>86980.31999999999</v>
      </c>
      <c r="G22" s="105">
        <v>752164.78</v>
      </c>
      <c r="H22" s="106">
        <v>113220.75</v>
      </c>
      <c r="I22" s="105">
        <v>849666.6699999999</v>
      </c>
      <c r="J22" s="106">
        <v>110959.01000000001</v>
      </c>
      <c r="K22" s="105">
        <v>1007965.0300000001</v>
      </c>
      <c r="L22" s="106">
        <v>111725.43999999999</v>
      </c>
      <c r="M22" s="105">
        <v>1178181.45</v>
      </c>
      <c r="N22" s="106">
        <v>106721.34999999999</v>
      </c>
      <c r="O22" s="105">
        <v>1356178.1900000002</v>
      </c>
      <c r="P22" s="106">
        <v>95722.29000000001</v>
      </c>
      <c r="Q22" s="105">
        <v>1541638.17</v>
      </c>
      <c r="R22" s="106">
        <v>78015.84</v>
      </c>
      <c r="S22" s="105">
        <v>1681367.38</v>
      </c>
      <c r="T22" s="106">
        <v>51782.450000000004</v>
      </c>
      <c r="U22" s="105">
        <v>1785040.8900000001</v>
      </c>
      <c r="V22" s="106">
        <v>19086.920000000002</v>
      </c>
      <c r="W22" s="107"/>
      <c r="X22" s="108"/>
      <c r="Y22" s="107"/>
      <c r="Z22" s="108"/>
      <c r="AA22" s="107"/>
      <c r="AB22" s="108"/>
      <c r="AC22" s="107"/>
      <c r="AD22" s="108"/>
      <c r="AE22" s="107"/>
      <c r="AF22" s="108"/>
      <c r="AG22" s="107"/>
      <c r="AH22" s="108"/>
      <c r="AI22" s="107"/>
      <c r="AJ22" s="108"/>
      <c r="AK22" s="107"/>
      <c r="AL22" s="108"/>
      <c r="AM22" s="107"/>
      <c r="AN22" s="108"/>
      <c r="AO22" s="191">
        <v>11085782.547812505</v>
      </c>
      <c r="AP22" s="192">
        <v>855113.67</v>
      </c>
    </row>
    <row r="23" spans="1:42" ht="12.75">
      <c r="A23" s="46" t="s">
        <v>10</v>
      </c>
      <c r="B23" s="982" t="s">
        <v>525</v>
      </c>
      <c r="C23" s="105">
        <v>128937.53</v>
      </c>
      <c r="D23" s="106">
        <v>24644.1</v>
      </c>
      <c r="E23" s="105">
        <v>155456.260000001</v>
      </c>
      <c r="F23" s="106">
        <v>26496.629999999997</v>
      </c>
      <c r="G23" s="105">
        <v>229129.38000000003</v>
      </c>
      <c r="H23" s="106">
        <v>34490.09</v>
      </c>
      <c r="I23" s="105">
        <v>258831.01000000004</v>
      </c>
      <c r="J23" s="106">
        <v>33800.99</v>
      </c>
      <c r="K23" s="105">
        <v>307052.92</v>
      </c>
      <c r="L23" s="106">
        <v>34034.44</v>
      </c>
      <c r="M23" s="105">
        <v>358905.35000000003</v>
      </c>
      <c r="N23" s="106">
        <v>32510.12</v>
      </c>
      <c r="O23" s="105">
        <v>413127.8999999999</v>
      </c>
      <c r="P23" s="106">
        <v>29159.52</v>
      </c>
      <c r="Q23" s="105">
        <v>469623.91</v>
      </c>
      <c r="R23" s="106">
        <v>23765.840000000004</v>
      </c>
      <c r="S23" s="105">
        <v>512189.13</v>
      </c>
      <c r="T23" s="106">
        <v>15774.32</v>
      </c>
      <c r="U23" s="105">
        <v>543770.87</v>
      </c>
      <c r="V23" s="106">
        <v>5814.580000000001</v>
      </c>
      <c r="W23" s="107"/>
      <c r="X23" s="108"/>
      <c r="Y23" s="107"/>
      <c r="Z23" s="108"/>
      <c r="AA23" s="107"/>
      <c r="AB23" s="108"/>
      <c r="AC23" s="107"/>
      <c r="AD23" s="108"/>
      <c r="AE23" s="107"/>
      <c r="AF23" s="108"/>
      <c r="AG23" s="107"/>
      <c r="AH23" s="108"/>
      <c r="AI23" s="107"/>
      <c r="AJ23" s="108"/>
      <c r="AK23" s="107"/>
      <c r="AL23" s="108"/>
      <c r="AM23" s="107"/>
      <c r="AN23" s="108"/>
      <c r="AO23" s="191">
        <v>3377024.260000001</v>
      </c>
      <c r="AP23" s="192">
        <v>260490.62999999998</v>
      </c>
    </row>
    <row r="24" spans="1:42" ht="12.75">
      <c r="A24" s="46" t="s">
        <v>11</v>
      </c>
      <c r="B24" s="982" t="s">
        <v>526</v>
      </c>
      <c r="C24" s="105">
        <v>1573494.84</v>
      </c>
      <c r="D24" s="106">
        <v>300745.85</v>
      </c>
      <c r="E24" s="105">
        <v>1897118.1900000002</v>
      </c>
      <c r="F24" s="106">
        <v>323352.11000000004</v>
      </c>
      <c r="G24" s="105">
        <v>2796196.5</v>
      </c>
      <c r="H24" s="106">
        <v>420902.17000000004</v>
      </c>
      <c r="I24" s="105">
        <v>3158662.6699999995</v>
      </c>
      <c r="J24" s="106">
        <v>412494.01</v>
      </c>
      <c r="K24" s="105">
        <v>3747141.9499999993</v>
      </c>
      <c r="L24" s="106">
        <v>415343.17000000004</v>
      </c>
      <c r="M24" s="105">
        <v>4379926.77</v>
      </c>
      <c r="N24" s="106">
        <v>396740.13</v>
      </c>
      <c r="O24" s="105">
        <v>5041635.3</v>
      </c>
      <c r="P24" s="106">
        <v>355851.06000000006</v>
      </c>
      <c r="Q24" s="105">
        <v>5731088.680000002</v>
      </c>
      <c r="R24" s="106">
        <v>290026.30000000005</v>
      </c>
      <c r="S24" s="105">
        <v>6250536.38</v>
      </c>
      <c r="T24" s="106">
        <v>192503.03000000003</v>
      </c>
      <c r="U24" s="105">
        <v>6635946.02</v>
      </c>
      <c r="V24" s="106">
        <v>70956.24</v>
      </c>
      <c r="W24" s="107"/>
      <c r="X24" s="108"/>
      <c r="Y24" s="107"/>
      <c r="Z24" s="108"/>
      <c r="AA24" s="107"/>
      <c r="AB24" s="108"/>
      <c r="AC24" s="107"/>
      <c r="AD24" s="108"/>
      <c r="AE24" s="107"/>
      <c r="AF24" s="108"/>
      <c r="AG24" s="107"/>
      <c r="AH24" s="108"/>
      <c r="AI24" s="107"/>
      <c r="AJ24" s="108"/>
      <c r="AK24" s="107"/>
      <c r="AL24" s="108"/>
      <c r="AM24" s="107"/>
      <c r="AN24" s="108"/>
      <c r="AO24" s="191">
        <v>41211747.3</v>
      </c>
      <c r="AP24" s="192">
        <v>3178914.0700000003</v>
      </c>
    </row>
    <row r="25" spans="1:42" ht="12.75" hidden="1">
      <c r="A25" s="86" t="s">
        <v>247</v>
      </c>
      <c r="B25" s="977"/>
      <c r="C25" s="103">
        <v>0</v>
      </c>
      <c r="D25" s="104">
        <v>0</v>
      </c>
      <c r="E25" s="103">
        <v>0</v>
      </c>
      <c r="F25" s="104">
        <v>0</v>
      </c>
      <c r="G25" s="103">
        <v>0</v>
      </c>
      <c r="H25" s="104">
        <v>0</v>
      </c>
      <c r="I25" s="103">
        <v>0</v>
      </c>
      <c r="J25" s="104">
        <v>0</v>
      </c>
      <c r="K25" s="103">
        <v>0</v>
      </c>
      <c r="L25" s="104">
        <v>0</v>
      </c>
      <c r="M25" s="103">
        <v>0</v>
      </c>
      <c r="N25" s="104">
        <v>0</v>
      </c>
      <c r="O25" s="103">
        <v>0</v>
      </c>
      <c r="P25" s="104">
        <v>0</v>
      </c>
      <c r="Q25" s="103">
        <v>0</v>
      </c>
      <c r="R25" s="104">
        <v>0</v>
      </c>
      <c r="S25" s="103">
        <v>0</v>
      </c>
      <c r="T25" s="104">
        <v>0</v>
      </c>
      <c r="U25" s="103">
        <v>0</v>
      </c>
      <c r="V25" s="104">
        <v>0</v>
      </c>
      <c r="W25" s="103"/>
      <c r="X25" s="104"/>
      <c r="Y25" s="103"/>
      <c r="Z25" s="104"/>
      <c r="AA25" s="103"/>
      <c r="AB25" s="104"/>
      <c r="AC25" s="103"/>
      <c r="AD25" s="104"/>
      <c r="AE25" s="103"/>
      <c r="AF25" s="104"/>
      <c r="AG25" s="103"/>
      <c r="AH25" s="104"/>
      <c r="AI25" s="103"/>
      <c r="AJ25" s="104"/>
      <c r="AK25" s="103"/>
      <c r="AL25" s="104"/>
      <c r="AM25" s="103"/>
      <c r="AN25" s="104"/>
      <c r="AO25" s="103">
        <v>0</v>
      </c>
      <c r="AP25" s="104">
        <v>0</v>
      </c>
    </row>
    <row r="26" spans="1:42" ht="12.75" hidden="1">
      <c r="A26" s="46" t="s">
        <v>9</v>
      </c>
      <c r="B26" s="976"/>
      <c r="C26" s="107"/>
      <c r="D26" s="108"/>
      <c r="E26" s="107"/>
      <c r="F26" s="108"/>
      <c r="G26" s="107"/>
      <c r="H26" s="108"/>
      <c r="I26" s="107"/>
      <c r="J26" s="108"/>
      <c r="K26" s="107"/>
      <c r="L26" s="108"/>
      <c r="M26" s="107"/>
      <c r="N26" s="108"/>
      <c r="O26" s="107"/>
      <c r="P26" s="108"/>
      <c r="Q26" s="107"/>
      <c r="R26" s="108"/>
      <c r="S26" s="107"/>
      <c r="T26" s="108"/>
      <c r="U26" s="107"/>
      <c r="V26" s="108"/>
      <c r="W26" s="107"/>
      <c r="X26" s="108"/>
      <c r="Y26" s="107"/>
      <c r="Z26" s="108"/>
      <c r="AA26" s="107"/>
      <c r="AB26" s="108"/>
      <c r="AC26" s="107"/>
      <c r="AD26" s="108"/>
      <c r="AE26" s="107"/>
      <c r="AF26" s="108"/>
      <c r="AG26" s="107"/>
      <c r="AH26" s="108"/>
      <c r="AI26" s="107"/>
      <c r="AJ26" s="108"/>
      <c r="AK26" s="107"/>
      <c r="AL26" s="108"/>
      <c r="AM26" s="107"/>
      <c r="AN26" s="108"/>
      <c r="AO26" s="191">
        <v>0</v>
      </c>
      <c r="AP26" s="192">
        <v>0</v>
      </c>
    </row>
    <row r="27" spans="1:42" ht="12.75" hidden="1">
      <c r="A27" s="46" t="s">
        <v>7</v>
      </c>
      <c r="B27" s="976"/>
      <c r="C27" s="107"/>
      <c r="D27" s="108"/>
      <c r="E27" s="107"/>
      <c r="F27" s="108"/>
      <c r="G27" s="107"/>
      <c r="H27" s="108"/>
      <c r="I27" s="107"/>
      <c r="J27" s="108"/>
      <c r="K27" s="107"/>
      <c r="L27" s="108"/>
      <c r="M27" s="107"/>
      <c r="N27" s="108"/>
      <c r="O27" s="107"/>
      <c r="P27" s="108"/>
      <c r="Q27" s="107"/>
      <c r="R27" s="108"/>
      <c r="S27" s="107"/>
      <c r="T27" s="108"/>
      <c r="U27" s="107"/>
      <c r="V27" s="108"/>
      <c r="W27" s="107"/>
      <c r="X27" s="108"/>
      <c r="Y27" s="107"/>
      <c r="Z27" s="108"/>
      <c r="AA27" s="107"/>
      <c r="AB27" s="108"/>
      <c r="AC27" s="107"/>
      <c r="AD27" s="108"/>
      <c r="AE27" s="107"/>
      <c r="AF27" s="108"/>
      <c r="AG27" s="107"/>
      <c r="AH27" s="108"/>
      <c r="AI27" s="107"/>
      <c r="AJ27" s="108"/>
      <c r="AK27" s="107"/>
      <c r="AL27" s="108"/>
      <c r="AM27" s="107"/>
      <c r="AN27" s="108"/>
      <c r="AO27" s="191">
        <v>0</v>
      </c>
      <c r="AP27" s="192">
        <v>0</v>
      </c>
    </row>
    <row r="28" spans="1:42" ht="12.75" hidden="1">
      <c r="A28" s="46" t="s">
        <v>93</v>
      </c>
      <c r="B28" s="976"/>
      <c r="C28" s="107"/>
      <c r="D28" s="108"/>
      <c r="E28" s="107"/>
      <c r="F28" s="108"/>
      <c r="G28" s="107"/>
      <c r="H28" s="108"/>
      <c r="I28" s="107"/>
      <c r="J28" s="108"/>
      <c r="K28" s="107"/>
      <c r="L28" s="108"/>
      <c r="M28" s="107"/>
      <c r="N28" s="108"/>
      <c r="O28" s="107"/>
      <c r="P28" s="108"/>
      <c r="Q28" s="107"/>
      <c r="R28" s="108"/>
      <c r="S28" s="107"/>
      <c r="T28" s="108"/>
      <c r="U28" s="107"/>
      <c r="V28" s="108"/>
      <c r="W28" s="107"/>
      <c r="X28" s="108"/>
      <c r="Y28" s="107"/>
      <c r="Z28" s="108"/>
      <c r="AA28" s="107"/>
      <c r="AB28" s="108"/>
      <c r="AC28" s="107"/>
      <c r="AD28" s="108"/>
      <c r="AE28" s="107"/>
      <c r="AF28" s="108"/>
      <c r="AG28" s="107"/>
      <c r="AH28" s="108"/>
      <c r="AI28" s="107"/>
      <c r="AJ28" s="108"/>
      <c r="AK28" s="107"/>
      <c r="AL28" s="108"/>
      <c r="AM28" s="107"/>
      <c r="AN28" s="108"/>
      <c r="AO28" s="191">
        <v>0</v>
      </c>
      <c r="AP28" s="192">
        <v>0</v>
      </c>
    </row>
    <row r="29" spans="1:42" ht="12.75">
      <c r="A29" s="86" t="s">
        <v>248</v>
      </c>
      <c r="B29" s="977"/>
      <c r="C29" s="103">
        <v>894722.918690193</v>
      </c>
      <c r="D29" s="104">
        <v>34065.72</v>
      </c>
      <c r="E29" s="103">
        <v>0</v>
      </c>
      <c r="F29" s="104">
        <v>0</v>
      </c>
      <c r="G29" s="103">
        <v>0</v>
      </c>
      <c r="H29" s="104">
        <v>0</v>
      </c>
      <c r="I29" s="103">
        <v>0</v>
      </c>
      <c r="J29" s="104">
        <v>0</v>
      </c>
      <c r="K29" s="103">
        <v>0</v>
      </c>
      <c r="L29" s="104">
        <v>0</v>
      </c>
      <c r="M29" s="103">
        <v>0</v>
      </c>
      <c r="N29" s="104">
        <v>0</v>
      </c>
      <c r="O29" s="103">
        <v>0</v>
      </c>
      <c r="P29" s="104">
        <v>0</v>
      </c>
      <c r="Q29" s="103">
        <v>0</v>
      </c>
      <c r="R29" s="104">
        <v>0</v>
      </c>
      <c r="S29" s="103">
        <v>0</v>
      </c>
      <c r="T29" s="104">
        <v>0</v>
      </c>
      <c r="U29" s="103">
        <v>0</v>
      </c>
      <c r="V29" s="104">
        <v>0</v>
      </c>
      <c r="W29" s="103"/>
      <c r="X29" s="104"/>
      <c r="Y29" s="103"/>
      <c r="Z29" s="104"/>
      <c r="AA29" s="103"/>
      <c r="AB29" s="104"/>
      <c r="AC29" s="103"/>
      <c r="AD29" s="104"/>
      <c r="AE29" s="103"/>
      <c r="AF29" s="104"/>
      <c r="AG29" s="103"/>
      <c r="AH29" s="104"/>
      <c r="AI29" s="103"/>
      <c r="AJ29" s="104"/>
      <c r="AK29" s="103"/>
      <c r="AL29" s="104"/>
      <c r="AM29" s="103"/>
      <c r="AN29" s="104"/>
      <c r="AO29" s="103">
        <v>894722.918690193</v>
      </c>
      <c r="AP29" s="104">
        <v>34065.72</v>
      </c>
    </row>
    <row r="30" spans="1:42" ht="13.5" thickBot="1">
      <c r="A30" s="46" t="s">
        <v>7</v>
      </c>
      <c r="B30" s="982" t="s">
        <v>527</v>
      </c>
      <c r="C30" s="105">
        <v>894722.918690193</v>
      </c>
      <c r="D30" s="106">
        <v>34065.72</v>
      </c>
      <c r="E30" s="107"/>
      <c r="F30" s="108"/>
      <c r="G30" s="107"/>
      <c r="H30" s="108"/>
      <c r="I30" s="107"/>
      <c r="J30" s="108"/>
      <c r="K30" s="107"/>
      <c r="L30" s="108"/>
      <c r="M30" s="107"/>
      <c r="N30" s="108"/>
      <c r="O30" s="107"/>
      <c r="P30" s="108"/>
      <c r="Q30" s="107"/>
      <c r="R30" s="108"/>
      <c r="S30" s="107"/>
      <c r="T30" s="108"/>
      <c r="U30" s="107"/>
      <c r="V30" s="108"/>
      <c r="W30" s="107"/>
      <c r="X30" s="108"/>
      <c r="Y30" s="107"/>
      <c r="Z30" s="108"/>
      <c r="AA30" s="107"/>
      <c r="AB30" s="108"/>
      <c r="AC30" s="107"/>
      <c r="AD30" s="108"/>
      <c r="AE30" s="107"/>
      <c r="AF30" s="108"/>
      <c r="AG30" s="107"/>
      <c r="AH30" s="108"/>
      <c r="AI30" s="107"/>
      <c r="AJ30" s="108"/>
      <c r="AK30" s="107"/>
      <c r="AL30" s="108"/>
      <c r="AM30" s="107"/>
      <c r="AN30" s="108"/>
      <c r="AO30" s="193">
        <v>894722.918690193</v>
      </c>
      <c r="AP30" s="194">
        <v>34065.72</v>
      </c>
    </row>
    <row r="31" spans="1:42" ht="13.5" thickBot="1">
      <c r="A31" s="53" t="s">
        <v>244</v>
      </c>
      <c r="B31" s="53"/>
      <c r="C31" s="195">
        <v>8198917.968690192</v>
      </c>
      <c r="D31" s="196">
        <v>1430134.1500000001</v>
      </c>
      <c r="E31" s="195">
        <v>8806461.171287326</v>
      </c>
      <c r="F31" s="196">
        <v>1501006.8800000001</v>
      </c>
      <c r="G31" s="195">
        <v>12980000.41</v>
      </c>
      <c r="H31" s="196">
        <v>1953835.9400000004</v>
      </c>
      <c r="I31" s="195">
        <v>14662575.770000001</v>
      </c>
      <c r="J31" s="196">
        <v>1914804.5200000003</v>
      </c>
      <c r="K31" s="195">
        <v>17394309.06</v>
      </c>
      <c r="L31" s="196">
        <v>1928031.65</v>
      </c>
      <c r="M31" s="195">
        <v>20331709.059999995</v>
      </c>
      <c r="N31" s="196">
        <v>1841676.1500000004</v>
      </c>
      <c r="O31" s="195">
        <v>23403373.54</v>
      </c>
      <c r="P31" s="196">
        <v>1651866.44</v>
      </c>
      <c r="Q31" s="195">
        <v>26603829.67</v>
      </c>
      <c r="R31" s="196">
        <v>1346307.94</v>
      </c>
      <c r="S31" s="195">
        <v>29015114.669999998</v>
      </c>
      <c r="T31" s="196">
        <v>893604.2999999999</v>
      </c>
      <c r="U31" s="195">
        <v>30804194.450000003</v>
      </c>
      <c r="V31" s="196">
        <v>329379.85000000003</v>
      </c>
      <c r="W31" s="195">
        <v>0</v>
      </c>
      <c r="X31" s="196">
        <v>0</v>
      </c>
      <c r="Y31" s="195">
        <v>0</v>
      </c>
      <c r="Z31" s="196">
        <v>0</v>
      </c>
      <c r="AA31" s="195">
        <v>0</v>
      </c>
      <c r="AB31" s="196">
        <v>0</v>
      </c>
      <c r="AC31" s="195">
        <v>0</v>
      </c>
      <c r="AD31" s="196">
        <v>0</v>
      </c>
      <c r="AE31" s="195">
        <v>0</v>
      </c>
      <c r="AF31" s="196">
        <v>0</v>
      </c>
      <c r="AG31" s="195">
        <v>0</v>
      </c>
      <c r="AH31" s="196">
        <v>0</v>
      </c>
      <c r="AI31" s="195">
        <v>0</v>
      </c>
      <c r="AJ31" s="196">
        <v>0</v>
      </c>
      <c r="AK31" s="195">
        <v>0</v>
      </c>
      <c r="AL31" s="196">
        <v>0</v>
      </c>
      <c r="AM31" s="195">
        <v>0</v>
      </c>
      <c r="AN31" s="196">
        <v>0</v>
      </c>
      <c r="AO31" s="195">
        <v>192200485.7699775</v>
      </c>
      <c r="AP31" s="196">
        <v>14790647.820000002</v>
      </c>
    </row>
    <row r="32" spans="1:42" ht="13.5" thickBot="1">
      <c r="A32" s="52"/>
      <c r="B32" s="52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5"/>
      <c r="AP32" s="695"/>
    </row>
    <row r="33" spans="1:42" ht="13.5" thickBot="1">
      <c r="A33" s="24" t="s">
        <v>218</v>
      </c>
      <c r="B33" s="96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8"/>
    </row>
    <row r="34" spans="1:42" ht="12.75">
      <c r="A34" s="983" t="s">
        <v>101</v>
      </c>
      <c r="B34" s="978"/>
      <c r="C34" s="113">
        <v>0</v>
      </c>
      <c r="D34" s="114">
        <v>0</v>
      </c>
      <c r="E34" s="113">
        <v>0</v>
      </c>
      <c r="F34" s="114">
        <v>0</v>
      </c>
      <c r="G34" s="113">
        <v>3683618.1599999997</v>
      </c>
      <c r="H34" s="114">
        <v>418200.68999999994</v>
      </c>
      <c r="I34" s="113">
        <v>0</v>
      </c>
      <c r="J34" s="114">
        <v>0</v>
      </c>
      <c r="K34" s="113">
        <v>0</v>
      </c>
      <c r="L34" s="114">
        <v>0</v>
      </c>
      <c r="M34" s="113">
        <v>0</v>
      </c>
      <c r="N34" s="114">
        <v>0</v>
      </c>
      <c r="O34" s="113">
        <v>0</v>
      </c>
      <c r="P34" s="114">
        <v>0</v>
      </c>
      <c r="Q34" s="113">
        <v>0</v>
      </c>
      <c r="R34" s="114">
        <v>0</v>
      </c>
      <c r="S34" s="113">
        <v>0</v>
      </c>
      <c r="T34" s="114">
        <v>0</v>
      </c>
      <c r="U34" s="113">
        <v>0</v>
      </c>
      <c r="V34" s="114">
        <v>0</v>
      </c>
      <c r="W34" s="113">
        <v>0</v>
      </c>
      <c r="X34" s="114">
        <v>0</v>
      </c>
      <c r="Y34" s="113">
        <v>0</v>
      </c>
      <c r="Z34" s="114">
        <v>0</v>
      </c>
      <c r="AA34" s="113">
        <v>0</v>
      </c>
      <c r="AB34" s="114">
        <v>0</v>
      </c>
      <c r="AC34" s="113">
        <v>0</v>
      </c>
      <c r="AD34" s="114">
        <v>0</v>
      </c>
      <c r="AE34" s="113">
        <v>0</v>
      </c>
      <c r="AF34" s="114">
        <v>0</v>
      </c>
      <c r="AG34" s="113">
        <v>0</v>
      </c>
      <c r="AH34" s="114">
        <v>0</v>
      </c>
      <c r="AI34" s="113">
        <v>0</v>
      </c>
      <c r="AJ34" s="114">
        <v>0</v>
      </c>
      <c r="AK34" s="113">
        <v>0</v>
      </c>
      <c r="AL34" s="114">
        <v>0</v>
      </c>
      <c r="AM34" s="113">
        <v>0</v>
      </c>
      <c r="AN34" s="114">
        <v>0</v>
      </c>
      <c r="AO34" s="113">
        <v>3683618.1599999997</v>
      </c>
      <c r="AP34" s="114">
        <v>418200.68999999994</v>
      </c>
    </row>
    <row r="35" spans="1:42" ht="12.75">
      <c r="A35" s="46" t="s">
        <v>1</v>
      </c>
      <c r="B35" s="982" t="s">
        <v>515</v>
      </c>
      <c r="C35" s="115">
        <v>0</v>
      </c>
      <c r="D35" s="116">
        <v>0</v>
      </c>
      <c r="E35" s="115">
        <v>0</v>
      </c>
      <c r="F35" s="116">
        <v>0</v>
      </c>
      <c r="G35" s="115">
        <v>3683618.1599999997</v>
      </c>
      <c r="H35" s="116">
        <v>418200.68999999994</v>
      </c>
      <c r="I35" s="197"/>
      <c r="J35" s="198"/>
      <c r="K35" s="197"/>
      <c r="L35" s="198"/>
      <c r="M35" s="197"/>
      <c r="N35" s="198"/>
      <c r="O35" s="197"/>
      <c r="P35" s="198"/>
      <c r="Q35" s="197"/>
      <c r="R35" s="198"/>
      <c r="S35" s="197"/>
      <c r="T35" s="198"/>
      <c r="U35" s="197"/>
      <c r="V35" s="198"/>
      <c r="W35" s="197"/>
      <c r="X35" s="198"/>
      <c r="Y35" s="197"/>
      <c r="Z35" s="198"/>
      <c r="AA35" s="197"/>
      <c r="AB35" s="198"/>
      <c r="AC35" s="197"/>
      <c r="AD35" s="198"/>
      <c r="AE35" s="197"/>
      <c r="AF35" s="198"/>
      <c r="AG35" s="197"/>
      <c r="AH35" s="198"/>
      <c r="AI35" s="197"/>
      <c r="AJ35" s="198"/>
      <c r="AK35" s="197"/>
      <c r="AL35" s="198"/>
      <c r="AM35" s="197"/>
      <c r="AN35" s="198"/>
      <c r="AO35" s="221">
        <v>3683618.1599999997</v>
      </c>
      <c r="AP35" s="222">
        <v>418200.68999999994</v>
      </c>
    </row>
    <row r="36" spans="1:42" ht="12.75">
      <c r="A36" s="45" t="s">
        <v>249</v>
      </c>
      <c r="B36" s="979"/>
      <c r="C36" s="117">
        <v>14901138.360000003</v>
      </c>
      <c r="D36" s="118">
        <v>4109894.4200000004</v>
      </c>
      <c r="E36" s="117">
        <v>16790975.7</v>
      </c>
      <c r="F36" s="118">
        <v>2220057.01</v>
      </c>
      <c r="G36" s="117">
        <v>9239487.710000003</v>
      </c>
      <c r="H36" s="118">
        <v>328199.98</v>
      </c>
      <c r="I36" s="117">
        <v>0</v>
      </c>
      <c r="J36" s="118">
        <v>0</v>
      </c>
      <c r="K36" s="117">
        <v>0</v>
      </c>
      <c r="L36" s="118">
        <v>0</v>
      </c>
      <c r="M36" s="117">
        <v>0</v>
      </c>
      <c r="N36" s="118">
        <v>0</v>
      </c>
      <c r="O36" s="117">
        <v>0</v>
      </c>
      <c r="P36" s="118">
        <v>0</v>
      </c>
      <c r="Q36" s="117">
        <v>0</v>
      </c>
      <c r="R36" s="118">
        <v>0</v>
      </c>
      <c r="S36" s="117">
        <v>0</v>
      </c>
      <c r="T36" s="118">
        <v>0</v>
      </c>
      <c r="U36" s="117">
        <v>0</v>
      </c>
      <c r="V36" s="118">
        <v>0</v>
      </c>
      <c r="W36" s="117">
        <v>0</v>
      </c>
      <c r="X36" s="118">
        <v>0</v>
      </c>
      <c r="Y36" s="117">
        <v>0</v>
      </c>
      <c r="Z36" s="118">
        <v>0</v>
      </c>
      <c r="AA36" s="117">
        <v>0</v>
      </c>
      <c r="AB36" s="118">
        <v>0</v>
      </c>
      <c r="AC36" s="117">
        <v>0</v>
      </c>
      <c r="AD36" s="118">
        <v>0</v>
      </c>
      <c r="AE36" s="117">
        <v>0</v>
      </c>
      <c r="AF36" s="118">
        <v>0</v>
      </c>
      <c r="AG36" s="117">
        <v>0</v>
      </c>
      <c r="AH36" s="118">
        <v>0</v>
      </c>
      <c r="AI36" s="117">
        <v>0</v>
      </c>
      <c r="AJ36" s="118">
        <v>0</v>
      </c>
      <c r="AK36" s="117">
        <v>0</v>
      </c>
      <c r="AL36" s="118">
        <v>0</v>
      </c>
      <c r="AM36" s="117">
        <v>0</v>
      </c>
      <c r="AN36" s="118">
        <v>0</v>
      </c>
      <c r="AO36" s="117">
        <v>40931601.77</v>
      </c>
      <c r="AP36" s="118">
        <v>6658151.409999999</v>
      </c>
    </row>
    <row r="37" spans="1:42" ht="12.75">
      <c r="A37" s="46" t="s">
        <v>1</v>
      </c>
      <c r="B37" s="982" t="s">
        <v>515</v>
      </c>
      <c r="C37" s="115">
        <v>1521065.82</v>
      </c>
      <c r="D37" s="116">
        <v>418772.3</v>
      </c>
      <c r="E37" s="115">
        <v>1713975.04</v>
      </c>
      <c r="F37" s="116">
        <v>225863.09</v>
      </c>
      <c r="G37" s="115">
        <v>936857.17</v>
      </c>
      <c r="H37" s="116">
        <v>33061.89</v>
      </c>
      <c r="I37" s="197"/>
      <c r="J37" s="198"/>
      <c r="K37" s="197"/>
      <c r="L37" s="198"/>
      <c r="M37" s="197"/>
      <c r="N37" s="198"/>
      <c r="O37" s="197"/>
      <c r="P37" s="198"/>
      <c r="Q37" s="197"/>
      <c r="R37" s="198"/>
      <c r="S37" s="197"/>
      <c r="T37" s="198"/>
      <c r="U37" s="197"/>
      <c r="V37" s="198"/>
      <c r="W37" s="197"/>
      <c r="X37" s="198"/>
      <c r="Y37" s="197"/>
      <c r="Z37" s="198"/>
      <c r="AA37" s="197"/>
      <c r="AB37" s="198"/>
      <c r="AC37" s="197"/>
      <c r="AD37" s="198"/>
      <c r="AE37" s="197"/>
      <c r="AF37" s="198"/>
      <c r="AG37" s="197"/>
      <c r="AH37" s="198"/>
      <c r="AI37" s="197"/>
      <c r="AJ37" s="198"/>
      <c r="AK37" s="197"/>
      <c r="AL37" s="198"/>
      <c r="AM37" s="197"/>
      <c r="AN37" s="198"/>
      <c r="AO37" s="221">
        <v>4171898.0300000003</v>
      </c>
      <c r="AP37" s="222">
        <v>677697.28</v>
      </c>
    </row>
    <row r="38" spans="1:42" ht="12.75">
      <c r="A38" s="46" t="s">
        <v>36</v>
      </c>
      <c r="B38" s="982" t="s">
        <v>516</v>
      </c>
      <c r="C38" s="115">
        <v>939654.42</v>
      </c>
      <c r="D38" s="116">
        <v>258700.99999999997</v>
      </c>
      <c r="E38" s="115">
        <v>1058826.12</v>
      </c>
      <c r="F38" s="116">
        <v>139529.29</v>
      </c>
      <c r="G38" s="115">
        <v>578753.39</v>
      </c>
      <c r="H38" s="116">
        <v>20424.31</v>
      </c>
      <c r="I38" s="197"/>
      <c r="J38" s="198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97"/>
      <c r="V38" s="198"/>
      <c r="W38" s="197"/>
      <c r="X38" s="198"/>
      <c r="Y38" s="197"/>
      <c r="Z38" s="198"/>
      <c r="AA38" s="197"/>
      <c r="AB38" s="198"/>
      <c r="AC38" s="197"/>
      <c r="AD38" s="198"/>
      <c r="AE38" s="197"/>
      <c r="AF38" s="198"/>
      <c r="AG38" s="197"/>
      <c r="AH38" s="198"/>
      <c r="AI38" s="197"/>
      <c r="AJ38" s="198"/>
      <c r="AK38" s="197"/>
      <c r="AL38" s="198"/>
      <c r="AM38" s="197"/>
      <c r="AN38" s="198"/>
      <c r="AO38" s="221">
        <v>2577233.93</v>
      </c>
      <c r="AP38" s="222">
        <v>418654.6</v>
      </c>
    </row>
    <row r="39" spans="1:42" ht="12.75">
      <c r="A39" s="46" t="s">
        <v>37</v>
      </c>
      <c r="B39" s="982" t="s">
        <v>517</v>
      </c>
      <c r="C39" s="115">
        <v>360792.35000000003</v>
      </c>
      <c r="D39" s="116">
        <v>99331.57</v>
      </c>
      <c r="E39" s="115">
        <v>406549.86000000004</v>
      </c>
      <c r="F39" s="116">
        <v>53574.06999999999</v>
      </c>
      <c r="G39" s="115">
        <v>222219.78</v>
      </c>
      <c r="H39" s="116">
        <v>7842.180000000001</v>
      </c>
      <c r="I39" s="197"/>
      <c r="J39" s="198"/>
      <c r="K39" s="197"/>
      <c r="L39" s="198"/>
      <c r="M39" s="197"/>
      <c r="N39" s="198"/>
      <c r="O39" s="197"/>
      <c r="P39" s="198"/>
      <c r="Q39" s="197"/>
      <c r="R39" s="198"/>
      <c r="S39" s="197"/>
      <c r="T39" s="198"/>
      <c r="U39" s="197"/>
      <c r="V39" s="198"/>
      <c r="W39" s="197"/>
      <c r="X39" s="198"/>
      <c r="Y39" s="197"/>
      <c r="Z39" s="198"/>
      <c r="AA39" s="197"/>
      <c r="AB39" s="198"/>
      <c r="AC39" s="197"/>
      <c r="AD39" s="198"/>
      <c r="AE39" s="197"/>
      <c r="AF39" s="198"/>
      <c r="AG39" s="197"/>
      <c r="AH39" s="198"/>
      <c r="AI39" s="197"/>
      <c r="AJ39" s="198"/>
      <c r="AK39" s="197"/>
      <c r="AL39" s="198"/>
      <c r="AM39" s="197"/>
      <c r="AN39" s="198"/>
      <c r="AO39" s="221">
        <v>989561.9900000001</v>
      </c>
      <c r="AP39" s="222">
        <v>160747.82</v>
      </c>
    </row>
    <row r="40" spans="1:42" ht="12.75">
      <c r="A40" s="46" t="s">
        <v>19</v>
      </c>
      <c r="B40" s="982" t="s">
        <v>518</v>
      </c>
      <c r="C40" s="115">
        <v>1798694.3599999999</v>
      </c>
      <c r="D40" s="116">
        <v>495207.6399999999</v>
      </c>
      <c r="E40" s="115">
        <v>2026813.83</v>
      </c>
      <c r="F40" s="116">
        <v>267088.17000000004</v>
      </c>
      <c r="G40" s="115">
        <v>1107854.59</v>
      </c>
      <c r="H40" s="116">
        <v>39096.420000000006</v>
      </c>
      <c r="I40" s="197"/>
      <c r="J40" s="198"/>
      <c r="K40" s="197"/>
      <c r="L40" s="198"/>
      <c r="M40" s="197"/>
      <c r="N40" s="198"/>
      <c r="O40" s="197"/>
      <c r="P40" s="198"/>
      <c r="Q40" s="197"/>
      <c r="R40" s="198"/>
      <c r="S40" s="197"/>
      <c r="T40" s="198"/>
      <c r="U40" s="197"/>
      <c r="V40" s="198"/>
      <c r="W40" s="197"/>
      <c r="X40" s="198"/>
      <c r="Y40" s="197"/>
      <c r="Z40" s="198"/>
      <c r="AA40" s="197"/>
      <c r="AB40" s="198"/>
      <c r="AC40" s="197"/>
      <c r="AD40" s="198"/>
      <c r="AE40" s="197"/>
      <c r="AF40" s="198"/>
      <c r="AG40" s="197"/>
      <c r="AH40" s="198"/>
      <c r="AI40" s="197"/>
      <c r="AJ40" s="198"/>
      <c r="AK40" s="197"/>
      <c r="AL40" s="198"/>
      <c r="AM40" s="197"/>
      <c r="AN40" s="198"/>
      <c r="AO40" s="221">
        <v>4933362.78</v>
      </c>
      <c r="AP40" s="222">
        <v>801392.23</v>
      </c>
    </row>
    <row r="41" spans="1:42" ht="12.75">
      <c r="A41" s="46" t="s">
        <v>15</v>
      </c>
      <c r="B41" s="982" t="s">
        <v>519</v>
      </c>
      <c r="C41" s="115">
        <v>231118.75</v>
      </c>
      <c r="D41" s="116">
        <v>63630.47</v>
      </c>
      <c r="E41" s="115">
        <v>260430.38999999996</v>
      </c>
      <c r="F41" s="116">
        <v>34318.82</v>
      </c>
      <c r="G41" s="115">
        <v>142351.02</v>
      </c>
      <c r="H41" s="116">
        <v>5023.599999999999</v>
      </c>
      <c r="I41" s="197"/>
      <c r="J41" s="198"/>
      <c r="K41" s="197"/>
      <c r="L41" s="198"/>
      <c r="M41" s="197"/>
      <c r="N41" s="198"/>
      <c r="O41" s="197"/>
      <c r="P41" s="198"/>
      <c r="Q41" s="197"/>
      <c r="R41" s="198"/>
      <c r="S41" s="197"/>
      <c r="T41" s="198"/>
      <c r="U41" s="197"/>
      <c r="V41" s="198"/>
      <c r="W41" s="197"/>
      <c r="X41" s="198"/>
      <c r="Y41" s="197"/>
      <c r="Z41" s="198"/>
      <c r="AA41" s="197"/>
      <c r="AB41" s="198"/>
      <c r="AC41" s="197"/>
      <c r="AD41" s="198"/>
      <c r="AE41" s="197"/>
      <c r="AF41" s="198"/>
      <c r="AG41" s="197"/>
      <c r="AH41" s="198"/>
      <c r="AI41" s="197"/>
      <c r="AJ41" s="198"/>
      <c r="AK41" s="197"/>
      <c r="AL41" s="198"/>
      <c r="AM41" s="197"/>
      <c r="AN41" s="198"/>
      <c r="AO41" s="221">
        <v>633900.1599999999</v>
      </c>
      <c r="AP41" s="222">
        <v>102972.89000000001</v>
      </c>
    </row>
    <row r="42" spans="1:42" ht="12.75">
      <c r="A42" s="46" t="s">
        <v>14</v>
      </c>
      <c r="B42" s="982" t="s">
        <v>520</v>
      </c>
      <c r="C42" s="115">
        <v>262970.20999999996</v>
      </c>
      <c r="D42" s="116">
        <v>72399.67000000001</v>
      </c>
      <c r="E42" s="115">
        <v>296321.42</v>
      </c>
      <c r="F42" s="116">
        <v>39048.44999999999</v>
      </c>
      <c r="G42" s="115">
        <v>161969.01</v>
      </c>
      <c r="H42" s="116">
        <v>5715.920000000001</v>
      </c>
      <c r="I42" s="197"/>
      <c r="J42" s="198"/>
      <c r="K42" s="197"/>
      <c r="L42" s="198"/>
      <c r="M42" s="197"/>
      <c r="N42" s="198"/>
      <c r="O42" s="197"/>
      <c r="P42" s="198"/>
      <c r="Q42" s="197"/>
      <c r="R42" s="198"/>
      <c r="S42" s="197"/>
      <c r="T42" s="198"/>
      <c r="U42" s="197"/>
      <c r="V42" s="198"/>
      <c r="W42" s="197"/>
      <c r="X42" s="198"/>
      <c r="Y42" s="197"/>
      <c r="Z42" s="198"/>
      <c r="AA42" s="197"/>
      <c r="AB42" s="198"/>
      <c r="AC42" s="197"/>
      <c r="AD42" s="198"/>
      <c r="AE42" s="197"/>
      <c r="AF42" s="198"/>
      <c r="AG42" s="197"/>
      <c r="AH42" s="198"/>
      <c r="AI42" s="197"/>
      <c r="AJ42" s="198"/>
      <c r="AK42" s="197"/>
      <c r="AL42" s="198"/>
      <c r="AM42" s="197"/>
      <c r="AN42" s="198"/>
      <c r="AO42" s="221">
        <v>721260.6399999999</v>
      </c>
      <c r="AP42" s="222">
        <v>117164.04</v>
      </c>
    </row>
    <row r="43" spans="1:42" s="52" customFormat="1" ht="12">
      <c r="A43" s="46" t="s">
        <v>13</v>
      </c>
      <c r="B43" s="982" t="s">
        <v>521</v>
      </c>
      <c r="C43" s="115">
        <v>1371597.58</v>
      </c>
      <c r="D43" s="116">
        <v>377621.45</v>
      </c>
      <c r="E43" s="115">
        <v>1545550.48</v>
      </c>
      <c r="F43" s="116">
        <v>203668.55</v>
      </c>
      <c r="G43" s="115">
        <v>844796.4800000001</v>
      </c>
      <c r="H43" s="116">
        <v>29813.03</v>
      </c>
      <c r="I43" s="197"/>
      <c r="J43" s="198"/>
      <c r="K43" s="197"/>
      <c r="L43" s="198"/>
      <c r="M43" s="197"/>
      <c r="N43" s="198"/>
      <c r="O43" s="197"/>
      <c r="P43" s="198"/>
      <c r="Q43" s="197"/>
      <c r="R43" s="198"/>
      <c r="S43" s="197"/>
      <c r="T43" s="198"/>
      <c r="U43" s="197"/>
      <c r="V43" s="198"/>
      <c r="W43" s="197"/>
      <c r="X43" s="198"/>
      <c r="Y43" s="197"/>
      <c r="Z43" s="198"/>
      <c r="AA43" s="197"/>
      <c r="AB43" s="198"/>
      <c r="AC43" s="197"/>
      <c r="AD43" s="198"/>
      <c r="AE43" s="197"/>
      <c r="AF43" s="198"/>
      <c r="AG43" s="197"/>
      <c r="AH43" s="198"/>
      <c r="AI43" s="197"/>
      <c r="AJ43" s="198"/>
      <c r="AK43" s="197"/>
      <c r="AL43" s="198"/>
      <c r="AM43" s="197"/>
      <c r="AN43" s="198"/>
      <c r="AO43" s="221">
        <v>3761944.54</v>
      </c>
      <c r="AP43" s="222">
        <v>611103.03</v>
      </c>
    </row>
    <row r="44" spans="1:42" ht="12.75">
      <c r="A44" s="46" t="s">
        <v>9</v>
      </c>
      <c r="B44" s="982" t="s">
        <v>528</v>
      </c>
      <c r="C44" s="115">
        <v>452717.91</v>
      </c>
      <c r="D44" s="116">
        <v>124640.05999999998</v>
      </c>
      <c r="E44" s="115">
        <v>510133.89</v>
      </c>
      <c r="F44" s="116">
        <v>67224.09</v>
      </c>
      <c r="G44" s="115">
        <v>278838.73</v>
      </c>
      <c r="H44" s="116">
        <v>9840.28</v>
      </c>
      <c r="I44" s="197"/>
      <c r="J44" s="198"/>
      <c r="K44" s="197"/>
      <c r="L44" s="198"/>
      <c r="M44" s="197"/>
      <c r="N44" s="198"/>
      <c r="O44" s="197"/>
      <c r="P44" s="198"/>
      <c r="Q44" s="197"/>
      <c r="R44" s="198"/>
      <c r="S44" s="197"/>
      <c r="T44" s="198"/>
      <c r="U44" s="197"/>
      <c r="V44" s="198"/>
      <c r="W44" s="197"/>
      <c r="X44" s="198"/>
      <c r="Y44" s="197"/>
      <c r="Z44" s="198"/>
      <c r="AA44" s="197"/>
      <c r="AB44" s="198"/>
      <c r="AC44" s="197"/>
      <c r="AD44" s="198"/>
      <c r="AE44" s="197"/>
      <c r="AF44" s="198"/>
      <c r="AG44" s="197"/>
      <c r="AH44" s="198"/>
      <c r="AI44" s="197"/>
      <c r="AJ44" s="198"/>
      <c r="AK44" s="197"/>
      <c r="AL44" s="198"/>
      <c r="AM44" s="197"/>
      <c r="AN44" s="198"/>
      <c r="AO44" s="221">
        <v>1241690.53</v>
      </c>
      <c r="AP44" s="222">
        <v>201704.42999999996</v>
      </c>
    </row>
    <row r="45" spans="1:42" s="52" customFormat="1" ht="12">
      <c r="A45" s="46" t="s">
        <v>8</v>
      </c>
      <c r="B45" s="982" t="s">
        <v>529</v>
      </c>
      <c r="C45" s="115">
        <v>1358153.77</v>
      </c>
      <c r="D45" s="116">
        <v>373920.17</v>
      </c>
      <c r="E45" s="115">
        <v>1530401.6600000001</v>
      </c>
      <c r="F45" s="116">
        <v>201672.27999999997</v>
      </c>
      <c r="G45" s="115">
        <v>836516.16</v>
      </c>
      <c r="H45" s="116">
        <v>29520.82</v>
      </c>
      <c r="I45" s="197"/>
      <c r="J45" s="198"/>
      <c r="K45" s="197"/>
      <c r="L45" s="198"/>
      <c r="M45" s="197"/>
      <c r="N45" s="198"/>
      <c r="O45" s="197"/>
      <c r="P45" s="198"/>
      <c r="Q45" s="197"/>
      <c r="R45" s="198"/>
      <c r="S45" s="197"/>
      <c r="T45" s="198"/>
      <c r="U45" s="197"/>
      <c r="V45" s="198"/>
      <c r="W45" s="197"/>
      <c r="X45" s="198"/>
      <c r="Y45" s="197"/>
      <c r="Z45" s="198"/>
      <c r="AA45" s="197"/>
      <c r="AB45" s="198"/>
      <c r="AC45" s="197"/>
      <c r="AD45" s="198"/>
      <c r="AE45" s="197"/>
      <c r="AF45" s="198"/>
      <c r="AG45" s="197"/>
      <c r="AH45" s="198"/>
      <c r="AI45" s="197"/>
      <c r="AJ45" s="198"/>
      <c r="AK45" s="197"/>
      <c r="AL45" s="198"/>
      <c r="AM45" s="197"/>
      <c r="AN45" s="198"/>
      <c r="AO45" s="221">
        <v>3725071.5900000003</v>
      </c>
      <c r="AP45" s="222">
        <v>605113.2699999999</v>
      </c>
    </row>
    <row r="46" spans="1:42" ht="12.75">
      <c r="A46" s="46" t="s">
        <v>3</v>
      </c>
      <c r="B46" s="982" t="s">
        <v>522</v>
      </c>
      <c r="C46" s="115">
        <v>1499532.4700000002</v>
      </c>
      <c r="D46" s="116">
        <v>412843.87</v>
      </c>
      <c r="E46" s="115">
        <v>1689710.71</v>
      </c>
      <c r="F46" s="116">
        <v>222665.61</v>
      </c>
      <c r="G46" s="115">
        <v>923594.3199999998</v>
      </c>
      <c r="H46" s="116">
        <v>32593.829999999998</v>
      </c>
      <c r="I46" s="197"/>
      <c r="J46" s="198"/>
      <c r="K46" s="197"/>
      <c r="L46" s="198"/>
      <c r="M46" s="197"/>
      <c r="N46" s="198"/>
      <c r="O46" s="197"/>
      <c r="P46" s="198"/>
      <c r="Q46" s="197"/>
      <c r="R46" s="198"/>
      <c r="S46" s="197"/>
      <c r="T46" s="198"/>
      <c r="U46" s="197"/>
      <c r="V46" s="198"/>
      <c r="W46" s="197"/>
      <c r="X46" s="198"/>
      <c r="Y46" s="197"/>
      <c r="Z46" s="198"/>
      <c r="AA46" s="197"/>
      <c r="AB46" s="198"/>
      <c r="AC46" s="197"/>
      <c r="AD46" s="198"/>
      <c r="AE46" s="197"/>
      <c r="AF46" s="198"/>
      <c r="AG46" s="197"/>
      <c r="AH46" s="198"/>
      <c r="AI46" s="197"/>
      <c r="AJ46" s="198"/>
      <c r="AK46" s="197"/>
      <c r="AL46" s="198"/>
      <c r="AM46" s="197"/>
      <c r="AN46" s="198"/>
      <c r="AO46" s="221">
        <v>4112837.5</v>
      </c>
      <c r="AP46" s="222">
        <v>668103.3099999999</v>
      </c>
    </row>
    <row r="47" spans="1:42" ht="12.75">
      <c r="A47" s="46" t="s">
        <v>500</v>
      </c>
      <c r="B47" s="982" t="s">
        <v>530</v>
      </c>
      <c r="C47" s="115">
        <v>1101605.8800000001</v>
      </c>
      <c r="D47" s="116">
        <v>303288.68000000005</v>
      </c>
      <c r="E47" s="115">
        <v>1241317.06</v>
      </c>
      <c r="F47" s="116">
        <v>163577.48000000004</v>
      </c>
      <c r="G47" s="115">
        <v>678502.78</v>
      </c>
      <c r="H47" s="116">
        <v>23944.5</v>
      </c>
      <c r="I47" s="197"/>
      <c r="J47" s="198"/>
      <c r="K47" s="197"/>
      <c r="L47" s="198"/>
      <c r="M47" s="197"/>
      <c r="N47" s="198"/>
      <c r="O47" s="197"/>
      <c r="P47" s="198"/>
      <c r="Q47" s="197"/>
      <c r="R47" s="198"/>
      <c r="S47" s="197"/>
      <c r="T47" s="198"/>
      <c r="U47" s="197"/>
      <c r="V47" s="198"/>
      <c r="W47" s="197"/>
      <c r="X47" s="198"/>
      <c r="Y47" s="197"/>
      <c r="Z47" s="198"/>
      <c r="AA47" s="197"/>
      <c r="AB47" s="198"/>
      <c r="AC47" s="197"/>
      <c r="AD47" s="198"/>
      <c r="AE47" s="197"/>
      <c r="AF47" s="198"/>
      <c r="AG47" s="197"/>
      <c r="AH47" s="198"/>
      <c r="AI47" s="197"/>
      <c r="AJ47" s="198"/>
      <c r="AK47" s="197"/>
      <c r="AL47" s="198"/>
      <c r="AM47" s="197"/>
      <c r="AN47" s="198"/>
      <c r="AO47" s="221">
        <v>3021425.7200000007</v>
      </c>
      <c r="AP47" s="222">
        <v>490810.6600000001</v>
      </c>
    </row>
    <row r="48" spans="1:42" ht="12.75">
      <c r="A48" s="46" t="s">
        <v>7</v>
      </c>
      <c r="B48" s="982" t="s">
        <v>527</v>
      </c>
      <c r="C48" s="115">
        <v>569787.31</v>
      </c>
      <c r="D48" s="116">
        <v>156871.02</v>
      </c>
      <c r="E48" s="115">
        <v>642050.59</v>
      </c>
      <c r="F48" s="116">
        <v>84607.73000000001</v>
      </c>
      <c r="G48" s="115">
        <v>350944.27</v>
      </c>
      <c r="H48" s="116">
        <v>12384.89</v>
      </c>
      <c r="I48" s="197"/>
      <c r="J48" s="198"/>
      <c r="K48" s="197"/>
      <c r="L48" s="198"/>
      <c r="M48" s="197"/>
      <c r="N48" s="198"/>
      <c r="O48" s="197"/>
      <c r="P48" s="198"/>
      <c r="Q48" s="197"/>
      <c r="R48" s="198"/>
      <c r="S48" s="197"/>
      <c r="T48" s="198"/>
      <c r="U48" s="197"/>
      <c r="V48" s="198"/>
      <c r="W48" s="197"/>
      <c r="X48" s="198"/>
      <c r="Y48" s="197"/>
      <c r="Z48" s="198"/>
      <c r="AA48" s="197"/>
      <c r="AB48" s="198"/>
      <c r="AC48" s="197"/>
      <c r="AD48" s="198"/>
      <c r="AE48" s="197"/>
      <c r="AF48" s="198"/>
      <c r="AG48" s="197"/>
      <c r="AH48" s="198"/>
      <c r="AI48" s="197"/>
      <c r="AJ48" s="198"/>
      <c r="AK48" s="197"/>
      <c r="AL48" s="198"/>
      <c r="AM48" s="197"/>
      <c r="AN48" s="198"/>
      <c r="AO48" s="221">
        <v>1562782.17</v>
      </c>
      <c r="AP48" s="222">
        <v>253863.64</v>
      </c>
    </row>
    <row r="49" spans="1:42" ht="12.75">
      <c r="A49" s="46" t="s">
        <v>12</v>
      </c>
      <c r="B49" s="982" t="s">
        <v>523</v>
      </c>
      <c r="C49" s="115">
        <v>1064404.21</v>
      </c>
      <c r="D49" s="116">
        <v>293046.51</v>
      </c>
      <c r="E49" s="115">
        <v>1199397.32</v>
      </c>
      <c r="F49" s="116">
        <v>158053.40999999997</v>
      </c>
      <c r="G49" s="115">
        <v>655589.46</v>
      </c>
      <c r="H49" s="116">
        <v>23135.879999999997</v>
      </c>
      <c r="I49" s="197"/>
      <c r="J49" s="198"/>
      <c r="K49" s="197"/>
      <c r="L49" s="198"/>
      <c r="M49" s="197"/>
      <c r="N49" s="198"/>
      <c r="O49" s="197"/>
      <c r="P49" s="198"/>
      <c r="Q49" s="197"/>
      <c r="R49" s="198"/>
      <c r="S49" s="197"/>
      <c r="T49" s="198"/>
      <c r="U49" s="197"/>
      <c r="V49" s="198"/>
      <c r="W49" s="197"/>
      <c r="X49" s="198"/>
      <c r="Y49" s="197"/>
      <c r="Z49" s="198"/>
      <c r="AA49" s="197"/>
      <c r="AB49" s="198"/>
      <c r="AC49" s="197"/>
      <c r="AD49" s="198"/>
      <c r="AE49" s="197"/>
      <c r="AF49" s="198"/>
      <c r="AG49" s="197"/>
      <c r="AH49" s="198"/>
      <c r="AI49" s="197"/>
      <c r="AJ49" s="198"/>
      <c r="AK49" s="197"/>
      <c r="AL49" s="198"/>
      <c r="AM49" s="197"/>
      <c r="AN49" s="198"/>
      <c r="AO49" s="221">
        <v>2919390.99</v>
      </c>
      <c r="AP49" s="222">
        <v>474235.8</v>
      </c>
    </row>
    <row r="50" spans="1:42" ht="12.75">
      <c r="A50" s="46" t="s">
        <v>4</v>
      </c>
      <c r="B50" s="982" t="s">
        <v>524</v>
      </c>
      <c r="C50" s="115">
        <v>696053.81</v>
      </c>
      <c r="D50" s="116">
        <v>191634.09</v>
      </c>
      <c r="E50" s="115">
        <v>784330.8500000001</v>
      </c>
      <c r="F50" s="116">
        <v>103357.04000000001</v>
      </c>
      <c r="G50" s="115">
        <v>428714.54</v>
      </c>
      <c r="H50" s="116">
        <v>15129.43</v>
      </c>
      <c r="I50" s="197"/>
      <c r="J50" s="198"/>
      <c r="K50" s="197"/>
      <c r="L50" s="198"/>
      <c r="M50" s="197"/>
      <c r="N50" s="198"/>
      <c r="O50" s="197"/>
      <c r="P50" s="198"/>
      <c r="Q50" s="197"/>
      <c r="R50" s="198"/>
      <c r="S50" s="197"/>
      <c r="T50" s="198"/>
      <c r="U50" s="197"/>
      <c r="V50" s="198"/>
      <c r="W50" s="197"/>
      <c r="X50" s="198"/>
      <c r="Y50" s="197"/>
      <c r="Z50" s="198"/>
      <c r="AA50" s="197"/>
      <c r="AB50" s="198"/>
      <c r="AC50" s="197"/>
      <c r="AD50" s="198"/>
      <c r="AE50" s="197"/>
      <c r="AF50" s="198"/>
      <c r="AG50" s="197"/>
      <c r="AH50" s="198"/>
      <c r="AI50" s="197"/>
      <c r="AJ50" s="198"/>
      <c r="AK50" s="197"/>
      <c r="AL50" s="198"/>
      <c r="AM50" s="197"/>
      <c r="AN50" s="198"/>
      <c r="AO50" s="221">
        <v>1909099.2000000002</v>
      </c>
      <c r="AP50" s="222">
        <v>310120.56</v>
      </c>
    </row>
    <row r="51" spans="1:42" ht="12.75">
      <c r="A51" s="46" t="s">
        <v>10</v>
      </c>
      <c r="B51" s="982" t="s">
        <v>525</v>
      </c>
      <c r="C51" s="115">
        <v>579204.75</v>
      </c>
      <c r="D51" s="116">
        <v>166850.49000000002</v>
      </c>
      <c r="E51" s="115">
        <v>652662.41</v>
      </c>
      <c r="F51" s="116">
        <v>93392.82</v>
      </c>
      <c r="G51" s="115">
        <v>418300.39</v>
      </c>
      <c r="H51" s="116">
        <v>16898.49</v>
      </c>
      <c r="I51" s="197"/>
      <c r="J51" s="198"/>
      <c r="K51" s="197"/>
      <c r="L51" s="198"/>
      <c r="M51" s="197"/>
      <c r="N51" s="198"/>
      <c r="O51" s="197"/>
      <c r="P51" s="198"/>
      <c r="Q51" s="197"/>
      <c r="R51" s="198"/>
      <c r="S51" s="197"/>
      <c r="T51" s="198"/>
      <c r="U51" s="197"/>
      <c r="V51" s="198"/>
      <c r="W51" s="197"/>
      <c r="X51" s="198"/>
      <c r="Y51" s="197"/>
      <c r="Z51" s="198"/>
      <c r="AA51" s="197"/>
      <c r="AB51" s="198"/>
      <c r="AC51" s="197"/>
      <c r="AD51" s="198"/>
      <c r="AE51" s="197"/>
      <c r="AF51" s="198"/>
      <c r="AG51" s="197"/>
      <c r="AH51" s="198"/>
      <c r="AI51" s="197"/>
      <c r="AJ51" s="198"/>
      <c r="AK51" s="197"/>
      <c r="AL51" s="198"/>
      <c r="AM51" s="197"/>
      <c r="AN51" s="198"/>
      <c r="AO51" s="221">
        <v>1650167.5500000003</v>
      </c>
      <c r="AP51" s="222">
        <v>277141.80000000005</v>
      </c>
    </row>
    <row r="52" spans="1:42" ht="12.75">
      <c r="A52" s="46" t="s">
        <v>11</v>
      </c>
      <c r="B52" s="982" t="s">
        <v>526</v>
      </c>
      <c r="C52" s="115">
        <v>838713.0999999999</v>
      </c>
      <c r="D52" s="116">
        <v>230910.35</v>
      </c>
      <c r="E52" s="115">
        <v>945082.9299999998</v>
      </c>
      <c r="F52" s="116">
        <v>124540.53</v>
      </c>
      <c r="G52" s="115">
        <v>516581.48</v>
      </c>
      <c r="H52" s="116">
        <v>18230.27</v>
      </c>
      <c r="I52" s="197"/>
      <c r="J52" s="198"/>
      <c r="K52" s="197"/>
      <c r="L52" s="198"/>
      <c r="M52" s="197"/>
      <c r="N52" s="198"/>
      <c r="O52" s="197"/>
      <c r="P52" s="198"/>
      <c r="Q52" s="197"/>
      <c r="R52" s="198"/>
      <c r="S52" s="197"/>
      <c r="T52" s="198"/>
      <c r="U52" s="197"/>
      <c r="V52" s="198"/>
      <c r="W52" s="197"/>
      <c r="X52" s="198"/>
      <c r="Y52" s="197"/>
      <c r="Z52" s="198"/>
      <c r="AA52" s="197"/>
      <c r="AB52" s="198"/>
      <c r="AC52" s="197"/>
      <c r="AD52" s="198"/>
      <c r="AE52" s="197"/>
      <c r="AF52" s="198"/>
      <c r="AG52" s="197"/>
      <c r="AH52" s="198"/>
      <c r="AI52" s="197"/>
      <c r="AJ52" s="198"/>
      <c r="AK52" s="197"/>
      <c r="AL52" s="198"/>
      <c r="AM52" s="197"/>
      <c r="AN52" s="198"/>
      <c r="AO52" s="221">
        <v>2300377.51</v>
      </c>
      <c r="AP52" s="222">
        <v>373681.15</v>
      </c>
    </row>
    <row r="53" spans="1:42" ht="12.75">
      <c r="A53" s="46" t="s">
        <v>6</v>
      </c>
      <c r="B53" s="982" t="s">
        <v>531</v>
      </c>
      <c r="C53" s="115">
        <v>255071.65999999997</v>
      </c>
      <c r="D53" s="116">
        <v>70225.08</v>
      </c>
      <c r="E53" s="115">
        <v>287421.14</v>
      </c>
      <c r="F53" s="116">
        <v>37875.579999999994</v>
      </c>
      <c r="G53" s="115">
        <v>157104.14</v>
      </c>
      <c r="H53" s="116">
        <v>5544.24</v>
      </c>
      <c r="I53" s="197"/>
      <c r="J53" s="198"/>
      <c r="K53" s="197"/>
      <c r="L53" s="198"/>
      <c r="M53" s="197"/>
      <c r="N53" s="198"/>
      <c r="O53" s="197"/>
      <c r="P53" s="198"/>
      <c r="Q53" s="197"/>
      <c r="R53" s="198"/>
      <c r="S53" s="197"/>
      <c r="T53" s="198"/>
      <c r="U53" s="197"/>
      <c r="V53" s="198"/>
      <c r="W53" s="197"/>
      <c r="X53" s="198"/>
      <c r="Y53" s="197"/>
      <c r="Z53" s="198"/>
      <c r="AA53" s="197"/>
      <c r="AB53" s="198"/>
      <c r="AC53" s="197"/>
      <c r="AD53" s="198"/>
      <c r="AE53" s="197"/>
      <c r="AF53" s="198"/>
      <c r="AG53" s="197"/>
      <c r="AH53" s="198"/>
      <c r="AI53" s="197"/>
      <c r="AJ53" s="198"/>
      <c r="AK53" s="197"/>
      <c r="AL53" s="198"/>
      <c r="AM53" s="197"/>
      <c r="AN53" s="198"/>
      <c r="AO53" s="221">
        <v>699596.9400000001</v>
      </c>
      <c r="AP53" s="222">
        <v>113644.90000000001</v>
      </c>
    </row>
    <row r="54" spans="1:42" ht="12.75">
      <c r="A54" s="141" t="s">
        <v>98</v>
      </c>
      <c r="B54" s="980"/>
      <c r="C54" s="117">
        <v>1333768.0999999999</v>
      </c>
      <c r="D54" s="118">
        <v>218591.64999999997</v>
      </c>
      <c r="E54" s="117">
        <v>1475020.9200000002</v>
      </c>
      <c r="F54" s="118">
        <v>211570.36</v>
      </c>
      <c r="G54" s="117">
        <v>2805969.15</v>
      </c>
      <c r="H54" s="118">
        <v>209035.64</v>
      </c>
      <c r="I54" s="117">
        <v>3401689.9800000004</v>
      </c>
      <c r="J54" s="118">
        <v>178388.69</v>
      </c>
      <c r="K54" s="117">
        <v>4249311.55</v>
      </c>
      <c r="L54" s="118">
        <v>138225.09</v>
      </c>
      <c r="M54" s="117">
        <v>5036337.279999999</v>
      </c>
      <c r="N54" s="118">
        <v>62857.490000000005</v>
      </c>
      <c r="O54" s="117">
        <v>528779.0700000015</v>
      </c>
      <c r="P54" s="118">
        <v>898.1999999999999</v>
      </c>
      <c r="Q54" s="117">
        <v>0</v>
      </c>
      <c r="R54" s="118">
        <v>0</v>
      </c>
      <c r="S54" s="117">
        <v>0</v>
      </c>
      <c r="T54" s="118">
        <v>0</v>
      </c>
      <c r="U54" s="117">
        <v>0</v>
      </c>
      <c r="V54" s="118">
        <v>0</v>
      </c>
      <c r="W54" s="117">
        <v>0</v>
      </c>
      <c r="X54" s="118">
        <v>0</v>
      </c>
      <c r="Y54" s="117">
        <v>0</v>
      </c>
      <c r="Z54" s="118">
        <v>0</v>
      </c>
      <c r="AA54" s="117">
        <v>0</v>
      </c>
      <c r="AB54" s="118">
        <v>0</v>
      </c>
      <c r="AC54" s="117">
        <v>0</v>
      </c>
      <c r="AD54" s="118">
        <v>0</v>
      </c>
      <c r="AE54" s="117">
        <v>0</v>
      </c>
      <c r="AF54" s="118">
        <v>0</v>
      </c>
      <c r="AG54" s="117">
        <v>0</v>
      </c>
      <c r="AH54" s="118">
        <v>0</v>
      </c>
      <c r="AI54" s="117">
        <v>0</v>
      </c>
      <c r="AJ54" s="118">
        <v>0</v>
      </c>
      <c r="AK54" s="117">
        <v>0</v>
      </c>
      <c r="AL54" s="118">
        <v>0</v>
      </c>
      <c r="AM54" s="117">
        <v>0</v>
      </c>
      <c r="AN54" s="118">
        <v>0</v>
      </c>
      <c r="AO54" s="117">
        <v>18830876.050000004</v>
      </c>
      <c r="AP54" s="118">
        <v>1019567.12</v>
      </c>
    </row>
    <row r="55" spans="1:42" ht="12.75">
      <c r="A55" s="46" t="s">
        <v>37</v>
      </c>
      <c r="B55" s="982" t="s">
        <v>517</v>
      </c>
      <c r="C55" s="115">
        <v>0</v>
      </c>
      <c r="D55" s="116">
        <v>0</v>
      </c>
      <c r="E55" s="197"/>
      <c r="F55" s="198"/>
      <c r="G55" s="197"/>
      <c r="H55" s="198"/>
      <c r="I55" s="197"/>
      <c r="J55" s="198"/>
      <c r="K55" s="197"/>
      <c r="L55" s="198"/>
      <c r="M55" s="197"/>
      <c r="N55" s="198"/>
      <c r="O55" s="197"/>
      <c r="P55" s="198"/>
      <c r="Q55" s="197"/>
      <c r="R55" s="198"/>
      <c r="S55" s="197"/>
      <c r="T55" s="198"/>
      <c r="U55" s="197"/>
      <c r="V55" s="198"/>
      <c r="W55" s="197"/>
      <c r="X55" s="198"/>
      <c r="Y55" s="197"/>
      <c r="Z55" s="198"/>
      <c r="AA55" s="197"/>
      <c r="AB55" s="198"/>
      <c r="AC55" s="197"/>
      <c r="AD55" s="198"/>
      <c r="AE55" s="197"/>
      <c r="AF55" s="198"/>
      <c r="AG55" s="197"/>
      <c r="AH55" s="198"/>
      <c r="AI55" s="197"/>
      <c r="AJ55" s="198"/>
      <c r="AK55" s="197"/>
      <c r="AL55" s="198"/>
      <c r="AM55" s="197"/>
      <c r="AN55" s="198"/>
      <c r="AO55" s="221">
        <v>0</v>
      </c>
      <c r="AP55" s="222">
        <v>0</v>
      </c>
    </row>
    <row r="56" spans="1:42" ht="12.75">
      <c r="A56" s="46" t="s">
        <v>8</v>
      </c>
      <c r="B56" s="982" t="s">
        <v>529</v>
      </c>
      <c r="C56" s="115">
        <v>1255732.8699999999</v>
      </c>
      <c r="D56" s="116">
        <v>205802.41999999995</v>
      </c>
      <c r="E56" s="115">
        <v>1388721.35</v>
      </c>
      <c r="F56" s="116">
        <v>199191.91999999998</v>
      </c>
      <c r="G56" s="115">
        <v>2641799.26</v>
      </c>
      <c r="H56" s="116">
        <v>196805.49000000002</v>
      </c>
      <c r="I56" s="115">
        <v>3202665.9800000004</v>
      </c>
      <c r="J56" s="116">
        <v>167951.64</v>
      </c>
      <c r="K56" s="115">
        <v>4000695.43</v>
      </c>
      <c r="L56" s="116">
        <v>130137.90999999999</v>
      </c>
      <c r="M56" s="115">
        <v>4741674.34</v>
      </c>
      <c r="N56" s="116">
        <v>59179.87</v>
      </c>
      <c r="O56" s="115">
        <v>497841.770000002</v>
      </c>
      <c r="P56" s="116">
        <v>845.65</v>
      </c>
      <c r="Q56" s="197"/>
      <c r="R56" s="198"/>
      <c r="S56" s="197"/>
      <c r="T56" s="198"/>
      <c r="U56" s="197"/>
      <c r="V56" s="198"/>
      <c r="W56" s="197"/>
      <c r="X56" s="198"/>
      <c r="Y56" s="197"/>
      <c r="Z56" s="198"/>
      <c r="AA56" s="197"/>
      <c r="AB56" s="198"/>
      <c r="AC56" s="197"/>
      <c r="AD56" s="198"/>
      <c r="AE56" s="197"/>
      <c r="AF56" s="198"/>
      <c r="AG56" s="197"/>
      <c r="AH56" s="198"/>
      <c r="AI56" s="197"/>
      <c r="AJ56" s="198"/>
      <c r="AK56" s="197"/>
      <c r="AL56" s="198"/>
      <c r="AM56" s="197"/>
      <c r="AN56" s="198"/>
      <c r="AO56" s="221">
        <v>17729131.000000004</v>
      </c>
      <c r="AP56" s="222">
        <v>959914.9</v>
      </c>
    </row>
    <row r="57" spans="1:42" ht="12.75">
      <c r="A57" s="46" t="s">
        <v>11</v>
      </c>
      <c r="B57" s="982" t="s">
        <v>526</v>
      </c>
      <c r="C57" s="115">
        <v>78035.23</v>
      </c>
      <c r="D57" s="116">
        <v>12789.23</v>
      </c>
      <c r="E57" s="115">
        <v>86299.57</v>
      </c>
      <c r="F57" s="116">
        <v>12378.44</v>
      </c>
      <c r="G57" s="115">
        <v>164169.89</v>
      </c>
      <c r="H57" s="116">
        <v>12230.15</v>
      </c>
      <c r="I57" s="115">
        <v>199024</v>
      </c>
      <c r="J57" s="116">
        <v>10437.050000000001</v>
      </c>
      <c r="K57" s="115">
        <v>248616.12</v>
      </c>
      <c r="L57" s="116">
        <v>8087.180000000001</v>
      </c>
      <c r="M57" s="115">
        <v>294662.93999999994</v>
      </c>
      <c r="N57" s="116">
        <v>3677.6199999999994</v>
      </c>
      <c r="O57" s="115">
        <v>30937.299999999454</v>
      </c>
      <c r="P57" s="116">
        <v>52.55</v>
      </c>
      <c r="Q57" s="197"/>
      <c r="R57" s="198"/>
      <c r="S57" s="197"/>
      <c r="T57" s="198"/>
      <c r="U57" s="197"/>
      <c r="V57" s="198"/>
      <c r="W57" s="197"/>
      <c r="X57" s="198"/>
      <c r="Y57" s="197"/>
      <c r="Z57" s="198"/>
      <c r="AA57" s="197"/>
      <c r="AB57" s="198"/>
      <c r="AC57" s="197"/>
      <c r="AD57" s="198"/>
      <c r="AE57" s="197"/>
      <c r="AF57" s="198"/>
      <c r="AG57" s="197"/>
      <c r="AH57" s="198"/>
      <c r="AI57" s="197"/>
      <c r="AJ57" s="198"/>
      <c r="AK57" s="197"/>
      <c r="AL57" s="198"/>
      <c r="AM57" s="197"/>
      <c r="AN57" s="198"/>
      <c r="AO57" s="221">
        <v>1101745.0499999993</v>
      </c>
      <c r="AP57" s="222">
        <v>59652.22000000001</v>
      </c>
    </row>
    <row r="58" spans="1:42" ht="12.75">
      <c r="A58" s="141" t="s">
        <v>254</v>
      </c>
      <c r="B58" s="980"/>
      <c r="C58" s="117">
        <v>2144277.6100000003</v>
      </c>
      <c r="D58" s="118">
        <v>74209.43999999997</v>
      </c>
      <c r="E58" s="117">
        <v>1456353.53</v>
      </c>
      <c r="F58" s="118">
        <v>2062296.9100000001</v>
      </c>
      <c r="G58" s="117">
        <v>675710.04</v>
      </c>
      <c r="H58" s="118">
        <v>670830.09</v>
      </c>
      <c r="I58" s="117">
        <v>675710.04</v>
      </c>
      <c r="J58" s="118">
        <v>630287.4600000001</v>
      </c>
      <c r="K58" s="117">
        <v>675710.04</v>
      </c>
      <c r="L58" s="118">
        <v>591402.52</v>
      </c>
      <c r="M58" s="117">
        <v>675710.04</v>
      </c>
      <c r="N58" s="118">
        <v>549202.26</v>
      </c>
      <c r="O58" s="117">
        <v>675710.04</v>
      </c>
      <c r="P58" s="118">
        <v>508659.67000000004</v>
      </c>
      <c r="Q58" s="117">
        <v>675710.04</v>
      </c>
      <c r="R58" s="118">
        <v>468117.06999999995</v>
      </c>
      <c r="S58" s="117">
        <v>675710.04</v>
      </c>
      <c r="T58" s="118">
        <v>428787.77999999997</v>
      </c>
      <c r="U58" s="117">
        <v>675710.04</v>
      </c>
      <c r="V58" s="118">
        <v>387031.86</v>
      </c>
      <c r="W58" s="117">
        <v>675710.04</v>
      </c>
      <c r="X58" s="118">
        <v>346489.24000000005</v>
      </c>
      <c r="Y58" s="117">
        <v>675710.04</v>
      </c>
      <c r="Z58" s="118">
        <v>305946.67000000004</v>
      </c>
      <c r="AA58" s="117">
        <v>675710.04</v>
      </c>
      <c r="AB58" s="118">
        <v>266173.07000000007</v>
      </c>
      <c r="AC58" s="117">
        <v>675710.04</v>
      </c>
      <c r="AD58" s="118">
        <v>224861.44999999998</v>
      </c>
      <c r="AE58" s="117">
        <v>675710.04</v>
      </c>
      <c r="AF58" s="118">
        <v>184318.84999999998</v>
      </c>
      <c r="AG58" s="117">
        <v>675710.04</v>
      </c>
      <c r="AH58" s="118">
        <v>143776.24</v>
      </c>
      <c r="AI58" s="117">
        <v>675710.04</v>
      </c>
      <c r="AJ58" s="118">
        <v>103558.38</v>
      </c>
      <c r="AK58" s="117">
        <v>675710.04</v>
      </c>
      <c r="AL58" s="118">
        <v>62691.02</v>
      </c>
      <c r="AM58" s="117">
        <v>680306.6200000095</v>
      </c>
      <c r="AN58" s="118">
        <v>22148.449999999993</v>
      </c>
      <c r="AO58" s="117">
        <v>15092298.400000006</v>
      </c>
      <c r="AP58" s="118">
        <v>8030788.430000001</v>
      </c>
    </row>
    <row r="59" spans="1:42" ht="12.75">
      <c r="A59" s="46" t="s">
        <v>19</v>
      </c>
      <c r="B59" s="982" t="s">
        <v>518</v>
      </c>
      <c r="C59" s="115">
        <v>675545.82</v>
      </c>
      <c r="D59" s="116">
        <v>62400.05999999998</v>
      </c>
      <c r="E59" s="115">
        <v>675545.82</v>
      </c>
      <c r="F59" s="116">
        <v>21969.120000000006</v>
      </c>
      <c r="G59" s="197"/>
      <c r="H59" s="198"/>
      <c r="I59" s="197"/>
      <c r="J59" s="198"/>
      <c r="K59" s="197"/>
      <c r="L59" s="198"/>
      <c r="M59" s="197"/>
      <c r="N59" s="198"/>
      <c r="O59" s="197"/>
      <c r="P59" s="198"/>
      <c r="Q59" s="197"/>
      <c r="R59" s="198"/>
      <c r="S59" s="197"/>
      <c r="T59" s="198"/>
      <c r="U59" s="197"/>
      <c r="V59" s="198"/>
      <c r="W59" s="197"/>
      <c r="X59" s="198"/>
      <c r="Y59" s="197"/>
      <c r="Z59" s="198"/>
      <c r="AA59" s="197"/>
      <c r="AB59" s="198"/>
      <c r="AC59" s="197"/>
      <c r="AD59" s="198"/>
      <c r="AE59" s="197"/>
      <c r="AF59" s="198"/>
      <c r="AG59" s="197"/>
      <c r="AH59" s="198"/>
      <c r="AI59" s="197"/>
      <c r="AJ59" s="198"/>
      <c r="AK59" s="197"/>
      <c r="AL59" s="198"/>
      <c r="AM59" s="197"/>
      <c r="AN59" s="198"/>
      <c r="AO59" s="221">
        <v>1351091.64</v>
      </c>
      <c r="AP59" s="222">
        <v>84369.18</v>
      </c>
    </row>
    <row r="60" spans="1:42" ht="12.75">
      <c r="A60" s="46" t="s">
        <v>10</v>
      </c>
      <c r="B60" s="982" t="s">
        <v>525</v>
      </c>
      <c r="C60" s="115">
        <v>127848.9</v>
      </c>
      <c r="D60" s="116">
        <v>11809.379999999997</v>
      </c>
      <c r="E60" s="115">
        <v>127848.9</v>
      </c>
      <c r="F60" s="116">
        <v>4157.71</v>
      </c>
      <c r="G60" s="197"/>
      <c r="H60" s="198"/>
      <c r="I60" s="197"/>
      <c r="J60" s="198"/>
      <c r="K60" s="197"/>
      <c r="L60" s="198"/>
      <c r="M60" s="197"/>
      <c r="N60" s="198"/>
      <c r="O60" s="197"/>
      <c r="P60" s="198"/>
      <c r="Q60" s="197"/>
      <c r="R60" s="198"/>
      <c r="S60" s="197"/>
      <c r="T60" s="198"/>
      <c r="U60" s="197"/>
      <c r="V60" s="198"/>
      <c r="W60" s="197"/>
      <c r="X60" s="198"/>
      <c r="Y60" s="197"/>
      <c r="Z60" s="198"/>
      <c r="AA60" s="197"/>
      <c r="AB60" s="198"/>
      <c r="AC60" s="197"/>
      <c r="AD60" s="198"/>
      <c r="AE60" s="197"/>
      <c r="AF60" s="198"/>
      <c r="AG60" s="197"/>
      <c r="AH60" s="198"/>
      <c r="AI60" s="197"/>
      <c r="AJ60" s="198"/>
      <c r="AK60" s="197"/>
      <c r="AL60" s="198"/>
      <c r="AM60" s="197"/>
      <c r="AN60" s="198"/>
      <c r="AO60" s="221">
        <v>255697.8</v>
      </c>
      <c r="AP60" s="222">
        <v>15967.089999999997</v>
      </c>
    </row>
    <row r="61" spans="1:42" ht="12.75">
      <c r="A61" s="739" t="s">
        <v>37</v>
      </c>
      <c r="B61" s="982" t="s">
        <v>517</v>
      </c>
      <c r="C61" s="115">
        <v>1340882.8900000001</v>
      </c>
      <c r="D61" s="116">
        <v>0</v>
      </c>
      <c r="E61" s="115">
        <v>652958.81</v>
      </c>
      <c r="F61" s="116">
        <v>2036170.08</v>
      </c>
      <c r="G61" s="289">
        <v>675710.04</v>
      </c>
      <c r="H61" s="290">
        <v>670830.09</v>
      </c>
      <c r="I61" s="289">
        <v>675710.04</v>
      </c>
      <c r="J61" s="290">
        <v>630287.4600000001</v>
      </c>
      <c r="K61" s="289">
        <v>675710.04</v>
      </c>
      <c r="L61" s="290">
        <v>591402.52</v>
      </c>
      <c r="M61" s="289">
        <v>675710.04</v>
      </c>
      <c r="N61" s="290">
        <v>549202.26</v>
      </c>
      <c r="O61" s="289">
        <v>675710.04</v>
      </c>
      <c r="P61" s="290">
        <v>508659.67000000004</v>
      </c>
      <c r="Q61" s="289">
        <v>675710.04</v>
      </c>
      <c r="R61" s="290">
        <v>468117.06999999995</v>
      </c>
      <c r="S61" s="289">
        <v>675710.04</v>
      </c>
      <c r="T61" s="290">
        <v>428787.77999999997</v>
      </c>
      <c r="U61" s="289">
        <v>675710.04</v>
      </c>
      <c r="V61" s="290">
        <v>387031.86</v>
      </c>
      <c r="W61" s="289">
        <v>675710.04</v>
      </c>
      <c r="X61" s="290">
        <v>346489.24000000005</v>
      </c>
      <c r="Y61" s="289">
        <v>675710.04</v>
      </c>
      <c r="Z61" s="290">
        <v>305946.67000000004</v>
      </c>
      <c r="AA61" s="289">
        <v>675710.04</v>
      </c>
      <c r="AB61" s="290">
        <v>266173.07000000007</v>
      </c>
      <c r="AC61" s="289">
        <v>675710.04</v>
      </c>
      <c r="AD61" s="290">
        <v>224861.44999999998</v>
      </c>
      <c r="AE61" s="289">
        <v>675710.04</v>
      </c>
      <c r="AF61" s="290">
        <v>184318.84999999998</v>
      </c>
      <c r="AG61" s="289">
        <v>675710.04</v>
      </c>
      <c r="AH61" s="290">
        <v>143776.24</v>
      </c>
      <c r="AI61" s="289">
        <v>675710.04</v>
      </c>
      <c r="AJ61" s="290">
        <v>103558.38</v>
      </c>
      <c r="AK61" s="289">
        <v>675710.04</v>
      </c>
      <c r="AL61" s="290">
        <v>62691.02</v>
      </c>
      <c r="AM61" s="289">
        <v>680306.6200000095</v>
      </c>
      <c r="AN61" s="290">
        <v>22148.449999999993</v>
      </c>
      <c r="AO61" s="221">
        <v>13485508.960000006</v>
      </c>
      <c r="AP61" s="222">
        <v>7930452.160000001</v>
      </c>
    </row>
    <row r="62" spans="1:42" ht="12.75" customHeight="1">
      <c r="A62" s="739" t="s">
        <v>8</v>
      </c>
      <c r="B62" s="982" t="s">
        <v>529</v>
      </c>
      <c r="C62" s="115"/>
      <c r="D62" s="116"/>
      <c r="E62" s="115"/>
      <c r="F62" s="116"/>
      <c r="G62" s="400"/>
      <c r="H62" s="401"/>
      <c r="I62" s="400"/>
      <c r="J62" s="401"/>
      <c r="K62" s="400"/>
      <c r="L62" s="401"/>
      <c r="M62" s="400"/>
      <c r="N62" s="401"/>
      <c r="O62" s="400"/>
      <c r="P62" s="401"/>
      <c r="Q62" s="400"/>
      <c r="R62" s="401"/>
      <c r="S62" s="400"/>
      <c r="T62" s="401"/>
      <c r="U62" s="400"/>
      <c r="V62" s="401"/>
      <c r="W62" s="400"/>
      <c r="X62" s="401"/>
      <c r="Y62" s="400"/>
      <c r="Z62" s="401"/>
      <c r="AA62" s="400"/>
      <c r="AB62" s="401"/>
      <c r="AC62" s="400"/>
      <c r="AD62" s="401"/>
      <c r="AE62" s="400"/>
      <c r="AF62" s="401"/>
      <c r="AG62" s="400"/>
      <c r="AH62" s="401"/>
      <c r="AI62" s="400"/>
      <c r="AJ62" s="401"/>
      <c r="AK62" s="400"/>
      <c r="AL62" s="401"/>
      <c r="AM62" s="400"/>
      <c r="AN62" s="401"/>
      <c r="AO62" s="318">
        <v>0</v>
      </c>
      <c r="AP62" s="319">
        <v>0</v>
      </c>
    </row>
    <row r="63" spans="1:42" ht="12.75" customHeight="1">
      <c r="A63" s="739" t="s">
        <v>11</v>
      </c>
      <c r="B63" s="982" t="s">
        <v>526</v>
      </c>
      <c r="C63" s="115"/>
      <c r="D63" s="116"/>
      <c r="E63" s="115"/>
      <c r="F63" s="116"/>
      <c r="G63" s="400"/>
      <c r="H63" s="401"/>
      <c r="I63" s="400"/>
      <c r="J63" s="401"/>
      <c r="K63" s="400"/>
      <c r="L63" s="401"/>
      <c r="M63" s="400"/>
      <c r="N63" s="401"/>
      <c r="O63" s="400"/>
      <c r="P63" s="401"/>
      <c r="Q63" s="400"/>
      <c r="R63" s="401"/>
      <c r="S63" s="400"/>
      <c r="T63" s="401"/>
      <c r="U63" s="400"/>
      <c r="V63" s="401"/>
      <c r="W63" s="400"/>
      <c r="X63" s="401"/>
      <c r="Y63" s="400"/>
      <c r="Z63" s="401"/>
      <c r="AA63" s="400"/>
      <c r="AB63" s="401"/>
      <c r="AC63" s="400"/>
      <c r="AD63" s="401"/>
      <c r="AE63" s="400"/>
      <c r="AF63" s="401"/>
      <c r="AG63" s="400"/>
      <c r="AH63" s="401"/>
      <c r="AI63" s="400"/>
      <c r="AJ63" s="401"/>
      <c r="AK63" s="400"/>
      <c r="AL63" s="401"/>
      <c r="AM63" s="400"/>
      <c r="AN63" s="401"/>
      <c r="AO63" s="318">
        <v>0</v>
      </c>
      <c r="AP63" s="319">
        <v>0</v>
      </c>
    </row>
    <row r="64" spans="1:42" ht="12.75">
      <c r="A64" s="141" t="s">
        <v>490</v>
      </c>
      <c r="B64" s="980"/>
      <c r="C64" s="117">
        <v>118032</v>
      </c>
      <c r="D64" s="118">
        <v>0</v>
      </c>
      <c r="E64" s="117">
        <v>118032</v>
      </c>
      <c r="F64" s="118">
        <v>0</v>
      </c>
      <c r="G64" s="117">
        <v>118032</v>
      </c>
      <c r="H64" s="118">
        <v>0</v>
      </c>
      <c r="I64" s="117">
        <v>118032</v>
      </c>
      <c r="J64" s="118">
        <v>0</v>
      </c>
      <c r="K64" s="117">
        <v>118032</v>
      </c>
      <c r="L64" s="118">
        <v>0</v>
      </c>
      <c r="M64" s="117">
        <v>118032</v>
      </c>
      <c r="N64" s="118">
        <v>0</v>
      </c>
      <c r="O64" s="117">
        <v>118032</v>
      </c>
      <c r="P64" s="118">
        <v>0</v>
      </c>
      <c r="Q64" s="117">
        <v>118032</v>
      </c>
      <c r="R64" s="118">
        <v>0</v>
      </c>
      <c r="S64" s="117">
        <v>118032</v>
      </c>
      <c r="T64" s="118">
        <v>0</v>
      </c>
      <c r="U64" s="117">
        <v>0</v>
      </c>
      <c r="V64" s="118">
        <v>0</v>
      </c>
      <c r="W64" s="117">
        <v>0</v>
      </c>
      <c r="X64" s="118">
        <v>0</v>
      </c>
      <c r="Y64" s="117">
        <v>0</v>
      </c>
      <c r="Z64" s="118">
        <v>0</v>
      </c>
      <c r="AA64" s="117">
        <v>0</v>
      </c>
      <c r="AB64" s="118">
        <v>0</v>
      </c>
      <c r="AC64" s="117">
        <v>0</v>
      </c>
      <c r="AD64" s="118">
        <v>0</v>
      </c>
      <c r="AE64" s="117">
        <v>0</v>
      </c>
      <c r="AF64" s="118">
        <v>0</v>
      </c>
      <c r="AG64" s="117">
        <v>0</v>
      </c>
      <c r="AH64" s="118">
        <v>0</v>
      </c>
      <c r="AI64" s="117">
        <v>0</v>
      </c>
      <c r="AJ64" s="118">
        <v>0</v>
      </c>
      <c r="AK64" s="117">
        <v>0</v>
      </c>
      <c r="AL64" s="118">
        <v>0</v>
      </c>
      <c r="AM64" s="117">
        <v>0</v>
      </c>
      <c r="AN64" s="118">
        <v>0</v>
      </c>
      <c r="AO64" s="117">
        <v>1062288</v>
      </c>
      <c r="AP64" s="118">
        <v>0</v>
      </c>
    </row>
    <row r="65" spans="1:42" ht="12.75">
      <c r="A65" s="46" t="s">
        <v>464</v>
      </c>
      <c r="B65" s="982" t="s">
        <v>531</v>
      </c>
      <c r="C65" s="115">
        <v>118032</v>
      </c>
      <c r="D65" s="116">
        <v>0</v>
      </c>
      <c r="E65" s="115">
        <v>118032</v>
      </c>
      <c r="F65" s="116">
        <v>0</v>
      </c>
      <c r="G65" s="115">
        <v>118032</v>
      </c>
      <c r="H65" s="116">
        <v>0</v>
      </c>
      <c r="I65" s="115">
        <v>118032</v>
      </c>
      <c r="J65" s="116">
        <v>0</v>
      </c>
      <c r="K65" s="115">
        <v>118032</v>
      </c>
      <c r="L65" s="116">
        <v>0</v>
      </c>
      <c r="M65" s="115">
        <v>118032</v>
      </c>
      <c r="N65" s="116">
        <v>0</v>
      </c>
      <c r="O65" s="115">
        <v>118032</v>
      </c>
      <c r="P65" s="116">
        <v>0</v>
      </c>
      <c r="Q65" s="115">
        <v>118032</v>
      </c>
      <c r="R65" s="116">
        <v>0</v>
      </c>
      <c r="S65" s="115">
        <v>118032</v>
      </c>
      <c r="T65" s="116">
        <v>0</v>
      </c>
      <c r="U65" s="197"/>
      <c r="V65" s="198"/>
      <c r="W65" s="197"/>
      <c r="X65" s="198"/>
      <c r="Y65" s="197"/>
      <c r="Z65" s="198"/>
      <c r="AA65" s="197"/>
      <c r="AB65" s="198"/>
      <c r="AC65" s="197"/>
      <c r="AD65" s="198"/>
      <c r="AE65" s="197"/>
      <c r="AF65" s="198"/>
      <c r="AG65" s="197"/>
      <c r="AH65" s="198"/>
      <c r="AI65" s="197"/>
      <c r="AJ65" s="198"/>
      <c r="AK65" s="197"/>
      <c r="AL65" s="198"/>
      <c r="AM65" s="197"/>
      <c r="AN65" s="198"/>
      <c r="AO65" s="696">
        <v>1062288</v>
      </c>
      <c r="AP65" s="697">
        <v>0</v>
      </c>
    </row>
    <row r="66" spans="1:42" ht="12.75">
      <c r="A66" s="141" t="s">
        <v>481</v>
      </c>
      <c r="B66" s="980"/>
      <c r="C66" s="117">
        <v>9437582.209999999</v>
      </c>
      <c r="D66" s="118">
        <v>5395722.044109589</v>
      </c>
      <c r="E66" s="117">
        <v>10937570.870000001</v>
      </c>
      <c r="F66" s="118">
        <v>4040447.1199999996</v>
      </c>
      <c r="G66" s="117">
        <v>6568498.06</v>
      </c>
      <c r="H66" s="118">
        <v>2787921.8899999997</v>
      </c>
      <c r="I66" s="117">
        <v>6362641.95</v>
      </c>
      <c r="J66" s="118">
        <v>1628815.3899999997</v>
      </c>
      <c r="K66" s="117">
        <v>5469470.04</v>
      </c>
      <c r="L66" s="118">
        <v>545802.17</v>
      </c>
      <c r="M66" s="117">
        <v>424839.49</v>
      </c>
      <c r="N66" s="118">
        <v>9582.61</v>
      </c>
      <c r="O66" s="117">
        <v>0</v>
      </c>
      <c r="P66" s="118">
        <v>0</v>
      </c>
      <c r="Q66" s="117">
        <v>0</v>
      </c>
      <c r="R66" s="118">
        <v>0</v>
      </c>
      <c r="S66" s="117">
        <v>0</v>
      </c>
      <c r="T66" s="118">
        <v>0</v>
      </c>
      <c r="U66" s="117">
        <v>0</v>
      </c>
      <c r="V66" s="118">
        <v>0</v>
      </c>
      <c r="W66" s="117">
        <v>0</v>
      </c>
      <c r="X66" s="118">
        <v>0</v>
      </c>
      <c r="Y66" s="117">
        <v>0</v>
      </c>
      <c r="Z66" s="118">
        <v>0</v>
      </c>
      <c r="AA66" s="117">
        <v>0</v>
      </c>
      <c r="AB66" s="118">
        <v>0</v>
      </c>
      <c r="AC66" s="117">
        <v>0</v>
      </c>
      <c r="AD66" s="118">
        <v>0</v>
      </c>
      <c r="AE66" s="117">
        <v>0</v>
      </c>
      <c r="AF66" s="118">
        <v>0</v>
      </c>
      <c r="AG66" s="117">
        <v>0</v>
      </c>
      <c r="AH66" s="118">
        <v>0</v>
      </c>
      <c r="AI66" s="117">
        <v>0</v>
      </c>
      <c r="AJ66" s="118">
        <v>0</v>
      </c>
      <c r="AK66" s="117">
        <v>0</v>
      </c>
      <c r="AL66" s="118">
        <v>0</v>
      </c>
      <c r="AM66" s="117">
        <v>0</v>
      </c>
      <c r="AN66" s="118">
        <v>0</v>
      </c>
      <c r="AO66" s="117">
        <v>39200602.620000005</v>
      </c>
      <c r="AP66" s="118">
        <v>14408291.224109586</v>
      </c>
    </row>
    <row r="67" spans="1:42" ht="12.75">
      <c r="A67" s="46" t="s">
        <v>37</v>
      </c>
      <c r="B67" s="982" t="s">
        <v>532</v>
      </c>
      <c r="C67" s="115">
        <v>1761680.31</v>
      </c>
      <c r="D67" s="116">
        <v>319044.93</v>
      </c>
      <c r="E67" s="115">
        <v>992951.06</v>
      </c>
      <c r="F67" s="116">
        <v>47411.549999999996</v>
      </c>
      <c r="G67" s="197"/>
      <c r="H67" s="198"/>
      <c r="I67" s="197"/>
      <c r="J67" s="198"/>
      <c r="K67" s="197"/>
      <c r="L67" s="198"/>
      <c r="M67" s="197"/>
      <c r="N67" s="198"/>
      <c r="O67" s="197"/>
      <c r="P67" s="198"/>
      <c r="Q67" s="197"/>
      <c r="R67" s="198"/>
      <c r="S67" s="197"/>
      <c r="T67" s="198"/>
      <c r="U67" s="197"/>
      <c r="V67" s="198"/>
      <c r="W67" s="197"/>
      <c r="X67" s="198"/>
      <c r="Y67" s="197"/>
      <c r="Z67" s="198"/>
      <c r="AA67" s="197"/>
      <c r="AB67" s="198"/>
      <c r="AC67" s="197"/>
      <c r="AD67" s="198"/>
      <c r="AE67" s="197"/>
      <c r="AF67" s="198"/>
      <c r="AG67" s="197"/>
      <c r="AH67" s="198"/>
      <c r="AI67" s="197"/>
      <c r="AJ67" s="198"/>
      <c r="AK67" s="197"/>
      <c r="AL67" s="198"/>
      <c r="AM67" s="197"/>
      <c r="AN67" s="198"/>
      <c r="AO67" s="221">
        <v>2754631.37</v>
      </c>
      <c r="AP67" s="222">
        <v>366456.48</v>
      </c>
    </row>
    <row r="68" spans="1:42" ht="12.75">
      <c r="A68" s="46" t="s">
        <v>19</v>
      </c>
      <c r="B68" s="982" t="s">
        <v>533</v>
      </c>
      <c r="C68" s="115">
        <v>397681.01</v>
      </c>
      <c r="D68" s="116">
        <v>1193464.56</v>
      </c>
      <c r="E68" s="115">
        <v>1345543.4900000002</v>
      </c>
      <c r="F68" s="116">
        <v>1260989.1</v>
      </c>
      <c r="G68" s="289">
        <v>1608756.24</v>
      </c>
      <c r="H68" s="290">
        <v>997776.35</v>
      </c>
      <c r="I68" s="289">
        <v>1923458.2</v>
      </c>
      <c r="J68" s="290">
        <v>683074.3899999999</v>
      </c>
      <c r="K68" s="289">
        <v>2299721.57</v>
      </c>
      <c r="L68" s="290">
        <v>306811.02</v>
      </c>
      <c r="M68" s="289">
        <v>424839.49</v>
      </c>
      <c r="N68" s="290">
        <v>9582.61</v>
      </c>
      <c r="O68" s="197"/>
      <c r="P68" s="198"/>
      <c r="Q68" s="197"/>
      <c r="R68" s="198"/>
      <c r="S68" s="197"/>
      <c r="T68" s="198"/>
      <c r="U68" s="197"/>
      <c r="V68" s="198"/>
      <c r="W68" s="197"/>
      <c r="X68" s="198"/>
      <c r="Y68" s="197"/>
      <c r="Z68" s="198"/>
      <c r="AA68" s="197"/>
      <c r="AB68" s="198"/>
      <c r="AC68" s="197"/>
      <c r="AD68" s="198"/>
      <c r="AE68" s="197"/>
      <c r="AF68" s="198"/>
      <c r="AG68" s="197"/>
      <c r="AH68" s="198"/>
      <c r="AI68" s="197"/>
      <c r="AJ68" s="198"/>
      <c r="AK68" s="197"/>
      <c r="AL68" s="198"/>
      <c r="AM68" s="197"/>
      <c r="AN68" s="198"/>
      <c r="AO68" s="221">
        <v>8000000</v>
      </c>
      <c r="AP68" s="222">
        <v>4451698.03</v>
      </c>
    </row>
    <row r="69" spans="1:42" ht="12.75">
      <c r="A69" s="46" t="s">
        <v>3</v>
      </c>
      <c r="B69" s="982" t="s">
        <v>534</v>
      </c>
      <c r="C69" s="115">
        <v>3144830.17</v>
      </c>
      <c r="D69" s="116">
        <v>708627.97</v>
      </c>
      <c r="E69" s="115">
        <v>3001882.8600000003</v>
      </c>
      <c r="F69" s="116">
        <v>209332.30000000002</v>
      </c>
      <c r="G69" s="197"/>
      <c r="H69" s="198"/>
      <c r="I69" s="197"/>
      <c r="J69" s="198"/>
      <c r="K69" s="197"/>
      <c r="L69" s="198"/>
      <c r="M69" s="197"/>
      <c r="N69" s="198"/>
      <c r="O69" s="197"/>
      <c r="P69" s="198"/>
      <c r="Q69" s="197"/>
      <c r="R69" s="198"/>
      <c r="S69" s="197"/>
      <c r="T69" s="198"/>
      <c r="U69" s="197"/>
      <c r="V69" s="198"/>
      <c r="W69" s="197"/>
      <c r="X69" s="198"/>
      <c r="Y69" s="197"/>
      <c r="Z69" s="198"/>
      <c r="AA69" s="197"/>
      <c r="AB69" s="198"/>
      <c r="AC69" s="197"/>
      <c r="AD69" s="198"/>
      <c r="AE69" s="197"/>
      <c r="AF69" s="198"/>
      <c r="AG69" s="197"/>
      <c r="AH69" s="198"/>
      <c r="AI69" s="197"/>
      <c r="AJ69" s="198"/>
      <c r="AK69" s="197"/>
      <c r="AL69" s="198"/>
      <c r="AM69" s="197"/>
      <c r="AN69" s="198"/>
      <c r="AO69" s="221">
        <v>6146713.03</v>
      </c>
      <c r="AP69" s="222">
        <v>917960.27</v>
      </c>
    </row>
    <row r="70" spans="1:42" ht="12.75">
      <c r="A70" s="46" t="s">
        <v>93</v>
      </c>
      <c r="B70" s="982" t="s">
        <v>535</v>
      </c>
      <c r="C70" s="115">
        <v>766872.98</v>
      </c>
      <c r="D70" s="116">
        <v>161221.71999999997</v>
      </c>
      <c r="E70" s="115">
        <v>862726.2699999999</v>
      </c>
      <c r="F70" s="116">
        <v>65368.409999999996</v>
      </c>
      <c r="G70" s="289">
        <v>76585.85</v>
      </c>
      <c r="H70" s="290">
        <v>755.38</v>
      </c>
      <c r="I70" s="197"/>
      <c r="J70" s="198"/>
      <c r="K70" s="197"/>
      <c r="L70" s="198"/>
      <c r="M70" s="197"/>
      <c r="N70" s="198"/>
      <c r="O70" s="197"/>
      <c r="P70" s="198"/>
      <c r="Q70" s="197"/>
      <c r="R70" s="198"/>
      <c r="S70" s="197"/>
      <c r="T70" s="198"/>
      <c r="U70" s="197"/>
      <c r="V70" s="198"/>
      <c r="W70" s="197"/>
      <c r="X70" s="198"/>
      <c r="Y70" s="197"/>
      <c r="Z70" s="198"/>
      <c r="AA70" s="197"/>
      <c r="AB70" s="198"/>
      <c r="AC70" s="197"/>
      <c r="AD70" s="198"/>
      <c r="AE70" s="197"/>
      <c r="AF70" s="198"/>
      <c r="AG70" s="197"/>
      <c r="AH70" s="198"/>
      <c r="AI70" s="197"/>
      <c r="AJ70" s="198"/>
      <c r="AK70" s="197"/>
      <c r="AL70" s="198"/>
      <c r="AM70" s="197"/>
      <c r="AN70" s="198"/>
      <c r="AO70" s="221">
        <v>1706185.1</v>
      </c>
      <c r="AP70" s="222">
        <v>227345.50999999998</v>
      </c>
    </row>
    <row r="71" spans="1:42" ht="12.75">
      <c r="A71" s="46" t="s">
        <v>12</v>
      </c>
      <c r="B71" s="982" t="s">
        <v>536</v>
      </c>
      <c r="C71" s="115">
        <v>1085640.71</v>
      </c>
      <c r="D71" s="116">
        <v>1724502.794109589</v>
      </c>
      <c r="E71" s="115">
        <v>2100677.9200000004</v>
      </c>
      <c r="F71" s="116">
        <v>1451317.1099999999</v>
      </c>
      <c r="G71" s="289">
        <v>2445907.87</v>
      </c>
      <c r="H71" s="290">
        <v>1106087.16</v>
      </c>
      <c r="I71" s="289">
        <v>2847873.66</v>
      </c>
      <c r="J71" s="290">
        <v>704121.3399999999</v>
      </c>
      <c r="K71" s="289">
        <v>3019899.84</v>
      </c>
      <c r="L71" s="290">
        <v>236095.63999999998</v>
      </c>
      <c r="M71" s="197"/>
      <c r="N71" s="198"/>
      <c r="O71" s="197"/>
      <c r="P71" s="198"/>
      <c r="Q71" s="197"/>
      <c r="R71" s="198"/>
      <c r="S71" s="197"/>
      <c r="T71" s="198"/>
      <c r="U71" s="197"/>
      <c r="V71" s="198"/>
      <c r="W71" s="197"/>
      <c r="X71" s="198"/>
      <c r="Y71" s="197"/>
      <c r="Z71" s="198"/>
      <c r="AA71" s="197"/>
      <c r="AB71" s="198"/>
      <c r="AC71" s="197"/>
      <c r="AD71" s="198"/>
      <c r="AE71" s="197"/>
      <c r="AF71" s="198"/>
      <c r="AG71" s="197"/>
      <c r="AH71" s="198"/>
      <c r="AI71" s="197"/>
      <c r="AJ71" s="198"/>
      <c r="AK71" s="197"/>
      <c r="AL71" s="198"/>
      <c r="AM71" s="197"/>
      <c r="AN71" s="198"/>
      <c r="AO71" s="221">
        <v>11500000</v>
      </c>
      <c r="AP71" s="222">
        <v>5222124.0441095885</v>
      </c>
    </row>
    <row r="72" spans="1:42" ht="12.75">
      <c r="A72" s="46" t="s">
        <v>4</v>
      </c>
      <c r="B72" s="982" t="s">
        <v>537</v>
      </c>
      <c r="C72" s="289">
        <v>1337898.4100000001</v>
      </c>
      <c r="D72" s="290">
        <v>560581.38</v>
      </c>
      <c r="E72" s="289">
        <v>1568379.2300000002</v>
      </c>
      <c r="F72" s="290">
        <v>330100.55</v>
      </c>
      <c r="G72" s="289">
        <v>1192969.17</v>
      </c>
      <c r="H72" s="290">
        <v>72684.03</v>
      </c>
      <c r="I72" s="197"/>
      <c r="J72" s="198"/>
      <c r="K72" s="197"/>
      <c r="L72" s="198"/>
      <c r="M72" s="197"/>
      <c r="N72" s="198"/>
      <c r="O72" s="197"/>
      <c r="P72" s="198"/>
      <c r="Q72" s="197"/>
      <c r="R72" s="198"/>
      <c r="S72" s="197"/>
      <c r="T72" s="198"/>
      <c r="U72" s="197"/>
      <c r="V72" s="198"/>
      <c r="W72" s="197"/>
      <c r="X72" s="198"/>
      <c r="Y72" s="197"/>
      <c r="Z72" s="198"/>
      <c r="AA72" s="197"/>
      <c r="AB72" s="198"/>
      <c r="AC72" s="197"/>
      <c r="AD72" s="198"/>
      <c r="AE72" s="197"/>
      <c r="AF72" s="198"/>
      <c r="AG72" s="197"/>
      <c r="AH72" s="198"/>
      <c r="AI72" s="197"/>
      <c r="AJ72" s="198"/>
      <c r="AK72" s="197"/>
      <c r="AL72" s="198"/>
      <c r="AM72" s="197"/>
      <c r="AN72" s="198"/>
      <c r="AO72" s="221">
        <v>4099246.8100000005</v>
      </c>
      <c r="AP72" s="222">
        <v>963365.96</v>
      </c>
    </row>
    <row r="73" spans="1:42" ht="12.75">
      <c r="A73" s="46" t="s">
        <v>10</v>
      </c>
      <c r="B73" s="982" t="s">
        <v>538</v>
      </c>
      <c r="C73" s="115">
        <v>942978.62</v>
      </c>
      <c r="D73" s="116">
        <v>728278.6900000001</v>
      </c>
      <c r="E73" s="115">
        <v>1065410.04</v>
      </c>
      <c r="F73" s="116">
        <v>675928.1</v>
      </c>
      <c r="G73" s="289">
        <v>1244278.93</v>
      </c>
      <c r="H73" s="290">
        <v>610618.9700000001</v>
      </c>
      <c r="I73" s="289">
        <v>1591310.09</v>
      </c>
      <c r="J73" s="290">
        <v>241619.66</v>
      </c>
      <c r="K73" s="289">
        <v>149848.63</v>
      </c>
      <c r="L73" s="290">
        <v>2895.51</v>
      </c>
      <c r="M73" s="197"/>
      <c r="N73" s="198"/>
      <c r="O73" s="197"/>
      <c r="P73" s="198"/>
      <c r="Q73" s="197"/>
      <c r="R73" s="198"/>
      <c r="S73" s="197"/>
      <c r="T73" s="198"/>
      <c r="U73" s="197"/>
      <c r="V73" s="198"/>
      <c r="W73" s="197"/>
      <c r="X73" s="198"/>
      <c r="Y73" s="197"/>
      <c r="Z73" s="198"/>
      <c r="AA73" s="197"/>
      <c r="AB73" s="198"/>
      <c r="AC73" s="197"/>
      <c r="AD73" s="198"/>
      <c r="AE73" s="197"/>
      <c r="AF73" s="198"/>
      <c r="AG73" s="197"/>
      <c r="AH73" s="198"/>
      <c r="AI73" s="197"/>
      <c r="AJ73" s="198"/>
      <c r="AK73" s="197"/>
      <c r="AL73" s="198"/>
      <c r="AM73" s="197"/>
      <c r="AN73" s="198"/>
      <c r="AO73" s="221">
        <v>4993826.31</v>
      </c>
      <c r="AP73" s="222">
        <v>2259340.93</v>
      </c>
    </row>
    <row r="74" spans="1:42" ht="12.75">
      <c r="A74" s="141" t="s">
        <v>482</v>
      </c>
      <c r="B74" s="980"/>
      <c r="C74" s="117">
        <v>0</v>
      </c>
      <c r="D74" s="118">
        <v>0</v>
      </c>
      <c r="E74" s="117">
        <v>62317.06</v>
      </c>
      <c r="F74" s="118">
        <v>31141.26</v>
      </c>
      <c r="G74" s="117">
        <v>1549773.6400000001</v>
      </c>
      <c r="H74" s="118">
        <v>700528.26</v>
      </c>
      <c r="I74" s="117">
        <v>1941659.7600000002</v>
      </c>
      <c r="J74" s="118">
        <v>682047.28</v>
      </c>
      <c r="K74" s="117">
        <v>1941659.7600000002</v>
      </c>
      <c r="L74" s="118">
        <v>500264.82000000007</v>
      </c>
      <c r="M74" s="117">
        <v>1941659.7600000002</v>
      </c>
      <c r="N74" s="118">
        <v>315766.06</v>
      </c>
      <c r="O74" s="117">
        <v>1879343.1000000003</v>
      </c>
      <c r="P74" s="118">
        <v>131413.19</v>
      </c>
      <c r="Q74" s="117">
        <v>391886.62</v>
      </c>
      <c r="R74" s="118">
        <v>7781.349999999999</v>
      </c>
      <c r="S74" s="117">
        <v>0</v>
      </c>
      <c r="T74" s="118">
        <v>0</v>
      </c>
      <c r="U74" s="117">
        <v>0</v>
      </c>
      <c r="V74" s="118">
        <v>0</v>
      </c>
      <c r="W74" s="117">
        <v>0</v>
      </c>
      <c r="X74" s="118">
        <v>0</v>
      </c>
      <c r="Y74" s="117">
        <v>0</v>
      </c>
      <c r="Z74" s="118">
        <v>0</v>
      </c>
      <c r="AA74" s="117">
        <v>0</v>
      </c>
      <c r="AB74" s="118">
        <v>0</v>
      </c>
      <c r="AC74" s="117">
        <v>0</v>
      </c>
      <c r="AD74" s="118">
        <v>0</v>
      </c>
      <c r="AE74" s="117">
        <v>0</v>
      </c>
      <c r="AF74" s="118">
        <v>0</v>
      </c>
      <c r="AG74" s="117">
        <v>0</v>
      </c>
      <c r="AH74" s="118">
        <v>0</v>
      </c>
      <c r="AI74" s="117">
        <v>0</v>
      </c>
      <c r="AJ74" s="118">
        <v>0</v>
      </c>
      <c r="AK74" s="117">
        <v>0</v>
      </c>
      <c r="AL74" s="118">
        <v>0</v>
      </c>
      <c r="AM74" s="117">
        <v>0</v>
      </c>
      <c r="AN74" s="118">
        <v>0</v>
      </c>
      <c r="AO74" s="117">
        <v>9708299.700000001</v>
      </c>
      <c r="AP74" s="118">
        <v>2368942.22</v>
      </c>
    </row>
    <row r="75" spans="1:42" ht="12.75">
      <c r="A75" s="46" t="s">
        <v>1</v>
      </c>
      <c r="B75" s="982" t="s">
        <v>539</v>
      </c>
      <c r="C75" s="115"/>
      <c r="D75" s="116"/>
      <c r="E75" s="115"/>
      <c r="F75" s="116"/>
      <c r="G75" s="115"/>
      <c r="H75" s="116"/>
      <c r="I75" s="115"/>
      <c r="J75" s="116"/>
      <c r="K75" s="115"/>
      <c r="L75" s="116"/>
      <c r="M75" s="115"/>
      <c r="N75" s="116"/>
      <c r="O75" s="115"/>
      <c r="P75" s="116"/>
      <c r="Q75" s="197"/>
      <c r="R75" s="198"/>
      <c r="S75" s="197"/>
      <c r="T75" s="198"/>
      <c r="U75" s="197"/>
      <c r="V75" s="198"/>
      <c r="W75" s="197"/>
      <c r="X75" s="198"/>
      <c r="Y75" s="197"/>
      <c r="Z75" s="198"/>
      <c r="AA75" s="197"/>
      <c r="AB75" s="198"/>
      <c r="AC75" s="197"/>
      <c r="AD75" s="198"/>
      <c r="AE75" s="197"/>
      <c r="AF75" s="198"/>
      <c r="AG75" s="197"/>
      <c r="AH75" s="198"/>
      <c r="AI75" s="197"/>
      <c r="AJ75" s="198"/>
      <c r="AK75" s="197"/>
      <c r="AL75" s="198"/>
      <c r="AM75" s="197"/>
      <c r="AN75" s="198"/>
      <c r="AO75" s="221">
        <v>0</v>
      </c>
      <c r="AP75" s="222">
        <v>0</v>
      </c>
    </row>
    <row r="76" spans="1:42" ht="12.75">
      <c r="A76" s="46" t="s">
        <v>15</v>
      </c>
      <c r="B76" s="982" t="s">
        <v>540</v>
      </c>
      <c r="C76" s="115"/>
      <c r="D76" s="116"/>
      <c r="E76" s="115"/>
      <c r="F76" s="116"/>
      <c r="G76" s="115"/>
      <c r="H76" s="116"/>
      <c r="I76" s="115"/>
      <c r="J76" s="116"/>
      <c r="K76" s="115"/>
      <c r="L76" s="116"/>
      <c r="M76" s="115"/>
      <c r="N76" s="116"/>
      <c r="O76" s="115"/>
      <c r="P76" s="116"/>
      <c r="Q76" s="197"/>
      <c r="R76" s="198"/>
      <c r="S76" s="197"/>
      <c r="T76" s="198"/>
      <c r="U76" s="197"/>
      <c r="V76" s="198"/>
      <c r="W76" s="197"/>
      <c r="X76" s="198"/>
      <c r="Y76" s="197"/>
      <c r="Z76" s="198"/>
      <c r="AA76" s="197"/>
      <c r="AB76" s="198"/>
      <c r="AC76" s="197"/>
      <c r="AD76" s="198"/>
      <c r="AE76" s="197"/>
      <c r="AF76" s="198"/>
      <c r="AG76" s="197"/>
      <c r="AH76" s="198"/>
      <c r="AI76" s="197"/>
      <c r="AJ76" s="198"/>
      <c r="AK76" s="197"/>
      <c r="AL76" s="198"/>
      <c r="AM76" s="197"/>
      <c r="AN76" s="198"/>
      <c r="AO76" s="221">
        <v>0</v>
      </c>
      <c r="AP76" s="222">
        <v>0</v>
      </c>
    </row>
    <row r="77" spans="1:42" ht="12.75">
      <c r="A77" s="46" t="s">
        <v>13</v>
      </c>
      <c r="B77" s="982" t="s">
        <v>541</v>
      </c>
      <c r="C77" s="115"/>
      <c r="D77" s="116"/>
      <c r="E77" s="115"/>
      <c r="F77" s="116"/>
      <c r="G77" s="289">
        <v>771640.22</v>
      </c>
      <c r="H77" s="290">
        <v>368487.1</v>
      </c>
      <c r="I77" s="289">
        <v>1157459.8800000001</v>
      </c>
      <c r="J77" s="290">
        <v>424520.85</v>
      </c>
      <c r="K77" s="289">
        <v>1157459.8800000001</v>
      </c>
      <c r="L77" s="290">
        <v>316193.97000000003</v>
      </c>
      <c r="M77" s="115">
        <v>1157459.8800000001</v>
      </c>
      <c r="N77" s="116">
        <v>206235.3</v>
      </c>
      <c r="O77" s="115">
        <v>1157459.8800000001</v>
      </c>
      <c r="P77" s="116">
        <v>96326.82</v>
      </c>
      <c r="Q77" s="115">
        <v>385819.96</v>
      </c>
      <c r="R77" s="116">
        <v>7707.139999999999</v>
      </c>
      <c r="S77" s="197"/>
      <c r="T77" s="198"/>
      <c r="U77" s="197"/>
      <c r="V77" s="198"/>
      <c r="W77" s="197"/>
      <c r="X77" s="198"/>
      <c r="Y77" s="197"/>
      <c r="Z77" s="198"/>
      <c r="AA77" s="197"/>
      <c r="AB77" s="198"/>
      <c r="AC77" s="197"/>
      <c r="AD77" s="198"/>
      <c r="AE77" s="197"/>
      <c r="AF77" s="198"/>
      <c r="AG77" s="197"/>
      <c r="AH77" s="198"/>
      <c r="AI77" s="197"/>
      <c r="AJ77" s="198"/>
      <c r="AK77" s="197"/>
      <c r="AL77" s="198"/>
      <c r="AM77" s="197"/>
      <c r="AN77" s="198"/>
      <c r="AO77" s="221">
        <v>5787299.7</v>
      </c>
      <c r="AP77" s="222">
        <v>1419471.18</v>
      </c>
    </row>
    <row r="78" spans="1:42" ht="12.75">
      <c r="A78" s="46" t="s">
        <v>3</v>
      </c>
      <c r="B78" s="982" t="s">
        <v>534</v>
      </c>
      <c r="C78" s="115"/>
      <c r="D78" s="116"/>
      <c r="E78" s="115">
        <v>62317.06</v>
      </c>
      <c r="F78" s="116">
        <v>31141.26</v>
      </c>
      <c r="G78" s="289">
        <v>747799.9200000003</v>
      </c>
      <c r="H78" s="290">
        <v>318354.47</v>
      </c>
      <c r="I78" s="289">
        <v>747799.9200000003</v>
      </c>
      <c r="J78" s="290">
        <v>244750.80000000002</v>
      </c>
      <c r="K78" s="289">
        <v>747799.9200000003</v>
      </c>
      <c r="L78" s="290">
        <v>174682.96</v>
      </c>
      <c r="M78" s="115">
        <v>747799.9200000003</v>
      </c>
      <c r="N78" s="116">
        <v>103641.96</v>
      </c>
      <c r="O78" s="115">
        <v>685483.2600000002</v>
      </c>
      <c r="P78" s="116">
        <v>32633.430000000008</v>
      </c>
      <c r="Q78" s="197"/>
      <c r="R78" s="198"/>
      <c r="S78" s="197"/>
      <c r="T78" s="198"/>
      <c r="U78" s="197"/>
      <c r="V78" s="198"/>
      <c r="W78" s="197"/>
      <c r="X78" s="198"/>
      <c r="Y78" s="197"/>
      <c r="Z78" s="198"/>
      <c r="AA78" s="197"/>
      <c r="AB78" s="198"/>
      <c r="AC78" s="197"/>
      <c r="AD78" s="198"/>
      <c r="AE78" s="197"/>
      <c r="AF78" s="198"/>
      <c r="AG78" s="197"/>
      <c r="AH78" s="198"/>
      <c r="AI78" s="197"/>
      <c r="AJ78" s="198"/>
      <c r="AK78" s="197"/>
      <c r="AL78" s="198"/>
      <c r="AM78" s="197"/>
      <c r="AN78" s="198"/>
      <c r="AO78" s="221">
        <v>3739000.0000000014</v>
      </c>
      <c r="AP78" s="222">
        <v>905204.88</v>
      </c>
    </row>
    <row r="79" spans="1:42" ht="12.75">
      <c r="A79" s="46" t="s">
        <v>3</v>
      </c>
      <c r="B79" s="982" t="s">
        <v>534</v>
      </c>
      <c r="C79" s="115"/>
      <c r="D79" s="116"/>
      <c r="E79" s="115"/>
      <c r="F79" s="116"/>
      <c r="G79" s="289">
        <v>30333.500000000007</v>
      </c>
      <c r="H79" s="290">
        <v>13686.690000000002</v>
      </c>
      <c r="I79" s="289">
        <v>36399.96000000001</v>
      </c>
      <c r="J79" s="290">
        <v>12775.629999999997</v>
      </c>
      <c r="K79" s="289">
        <v>36399.96000000001</v>
      </c>
      <c r="L79" s="290">
        <v>9387.889999999998</v>
      </c>
      <c r="M79" s="115">
        <v>36399.96000000001</v>
      </c>
      <c r="N79" s="116">
        <v>5888.799999999999</v>
      </c>
      <c r="O79" s="115">
        <v>36399.96000000001</v>
      </c>
      <c r="P79" s="116">
        <v>2452.9400000000005</v>
      </c>
      <c r="Q79" s="115">
        <v>6066.66</v>
      </c>
      <c r="R79" s="116">
        <v>74.21000000000001</v>
      </c>
      <c r="S79" s="197"/>
      <c r="T79" s="198"/>
      <c r="U79" s="197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  <c r="AL79" s="198"/>
      <c r="AM79" s="197"/>
      <c r="AN79" s="198"/>
      <c r="AO79" s="221">
        <v>182000.00000000003</v>
      </c>
      <c r="AP79" s="222">
        <v>44266.159999999996</v>
      </c>
    </row>
    <row r="80" spans="1:42" ht="12.75" hidden="1">
      <c r="A80" s="46" t="s">
        <v>7</v>
      </c>
      <c r="B80" s="982" t="s">
        <v>542</v>
      </c>
      <c r="C80" s="115"/>
      <c r="D80" s="116"/>
      <c r="E80" s="115"/>
      <c r="F80" s="116"/>
      <c r="G80" s="115"/>
      <c r="H80" s="116"/>
      <c r="I80" s="115"/>
      <c r="J80" s="116"/>
      <c r="K80" s="115"/>
      <c r="L80" s="116"/>
      <c r="M80" s="115"/>
      <c r="N80" s="116"/>
      <c r="O80" s="115"/>
      <c r="P80" s="116"/>
      <c r="Q80" s="197"/>
      <c r="R80" s="198"/>
      <c r="S80" s="197"/>
      <c r="T80" s="198"/>
      <c r="U80" s="197"/>
      <c r="V80" s="198"/>
      <c r="W80" s="197"/>
      <c r="X80" s="198"/>
      <c r="Y80" s="197"/>
      <c r="Z80" s="198"/>
      <c r="AA80" s="197"/>
      <c r="AB80" s="198"/>
      <c r="AC80" s="197"/>
      <c r="AD80" s="198"/>
      <c r="AE80" s="197"/>
      <c r="AF80" s="198"/>
      <c r="AG80" s="197"/>
      <c r="AH80" s="198"/>
      <c r="AI80" s="197"/>
      <c r="AJ80" s="198"/>
      <c r="AK80" s="197"/>
      <c r="AL80" s="198"/>
      <c r="AM80" s="197"/>
      <c r="AN80" s="198"/>
      <c r="AO80" s="221">
        <v>0</v>
      </c>
      <c r="AP80" s="222">
        <v>0</v>
      </c>
    </row>
    <row r="81" spans="1:42" ht="12.75" hidden="1">
      <c r="A81" s="46" t="s">
        <v>4</v>
      </c>
      <c r="B81" s="982" t="s">
        <v>537</v>
      </c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115"/>
      <c r="P81" s="116"/>
      <c r="Q81" s="197"/>
      <c r="R81" s="198"/>
      <c r="S81" s="197"/>
      <c r="T81" s="198"/>
      <c r="U81" s="197"/>
      <c r="V81" s="198"/>
      <c r="W81" s="197"/>
      <c r="X81" s="198"/>
      <c r="Y81" s="197"/>
      <c r="Z81" s="198"/>
      <c r="AA81" s="197"/>
      <c r="AB81" s="198"/>
      <c r="AC81" s="197"/>
      <c r="AD81" s="198"/>
      <c r="AE81" s="197"/>
      <c r="AF81" s="198"/>
      <c r="AG81" s="197"/>
      <c r="AH81" s="198"/>
      <c r="AI81" s="197"/>
      <c r="AJ81" s="198"/>
      <c r="AK81" s="197"/>
      <c r="AL81" s="198"/>
      <c r="AM81" s="197"/>
      <c r="AN81" s="198"/>
      <c r="AO81" s="221">
        <v>0</v>
      </c>
      <c r="AP81" s="222">
        <v>0</v>
      </c>
    </row>
    <row r="82" spans="1:43" ht="12.75">
      <c r="A82" s="141" t="s">
        <v>314</v>
      </c>
      <c r="B82" s="980"/>
      <c r="C82" s="117">
        <v>435887705.53</v>
      </c>
      <c r="D82" s="118">
        <v>360116052.9850685</v>
      </c>
      <c r="E82" s="117">
        <v>478346941.97999996</v>
      </c>
      <c r="F82" s="118">
        <v>319988085.07</v>
      </c>
      <c r="G82" s="117">
        <v>524901486.42</v>
      </c>
      <c r="H82" s="118">
        <v>275790445.49</v>
      </c>
      <c r="I82" s="117">
        <v>574246172.8000001</v>
      </c>
      <c r="J82" s="118">
        <v>226275232.47</v>
      </c>
      <c r="K82" s="117">
        <v>627868832.7</v>
      </c>
      <c r="L82" s="118">
        <v>172141002.62999997</v>
      </c>
      <c r="M82" s="117">
        <v>684627048.9</v>
      </c>
      <c r="N82" s="118">
        <v>112913037.55000001</v>
      </c>
      <c r="O82" s="117">
        <v>744877299.85</v>
      </c>
      <c r="P82" s="118">
        <v>48561113.93</v>
      </c>
      <c r="Q82" s="117">
        <v>130497830</v>
      </c>
      <c r="R82" s="118">
        <v>1469930</v>
      </c>
      <c r="S82" s="117">
        <v>0</v>
      </c>
      <c r="T82" s="118">
        <v>0</v>
      </c>
      <c r="U82" s="117">
        <v>0</v>
      </c>
      <c r="V82" s="118">
        <v>0</v>
      </c>
      <c r="W82" s="117">
        <v>0</v>
      </c>
      <c r="X82" s="118">
        <v>0</v>
      </c>
      <c r="Y82" s="117">
        <v>0</v>
      </c>
      <c r="Z82" s="118">
        <v>0</v>
      </c>
      <c r="AA82" s="117">
        <v>0</v>
      </c>
      <c r="AB82" s="118">
        <v>0</v>
      </c>
      <c r="AC82" s="117">
        <v>0</v>
      </c>
      <c r="AD82" s="118">
        <v>0</v>
      </c>
      <c r="AE82" s="117">
        <v>0</v>
      </c>
      <c r="AF82" s="118">
        <v>0</v>
      </c>
      <c r="AG82" s="117">
        <v>0</v>
      </c>
      <c r="AH82" s="118">
        <v>0</v>
      </c>
      <c r="AI82" s="117">
        <v>0</v>
      </c>
      <c r="AJ82" s="118">
        <v>0</v>
      </c>
      <c r="AK82" s="117">
        <v>0</v>
      </c>
      <c r="AL82" s="118">
        <v>0</v>
      </c>
      <c r="AM82" s="117">
        <v>0</v>
      </c>
      <c r="AN82" s="118">
        <v>0</v>
      </c>
      <c r="AO82" s="117">
        <v>4201253318.18</v>
      </c>
      <c r="AP82" s="118">
        <v>1517254900.1250684</v>
      </c>
      <c r="AQ82" s="416"/>
    </row>
    <row r="83" spans="1:42" ht="12.75">
      <c r="A83" s="46" t="s">
        <v>344</v>
      </c>
      <c r="B83" s="982" t="s">
        <v>539</v>
      </c>
      <c r="C83" s="115">
        <v>1261350.88</v>
      </c>
      <c r="D83" s="116">
        <v>1664813.7</v>
      </c>
      <c r="E83" s="115">
        <v>2722149.12</v>
      </c>
      <c r="F83" s="116">
        <v>1458552.63</v>
      </c>
      <c r="G83" s="289">
        <v>3011539.5300000003</v>
      </c>
      <c r="H83" s="290">
        <v>1169162.23</v>
      </c>
      <c r="I83" s="289">
        <v>3331694.89</v>
      </c>
      <c r="J83" s="290">
        <v>849006.8500000001</v>
      </c>
      <c r="K83" s="289">
        <v>3685885.8200000003</v>
      </c>
      <c r="L83" s="290">
        <v>494815.92000000004</v>
      </c>
      <c r="M83" s="289">
        <v>1987379.76</v>
      </c>
      <c r="N83" s="290">
        <v>102971.11</v>
      </c>
      <c r="O83" s="197"/>
      <c r="P83" s="198"/>
      <c r="Q83" s="197"/>
      <c r="R83" s="198"/>
      <c r="S83" s="197"/>
      <c r="T83" s="198"/>
      <c r="U83" s="197"/>
      <c r="V83" s="198"/>
      <c r="W83" s="197"/>
      <c r="X83" s="198"/>
      <c r="Y83" s="197"/>
      <c r="Z83" s="198"/>
      <c r="AA83" s="197"/>
      <c r="AB83" s="198"/>
      <c r="AC83" s="197"/>
      <c r="AD83" s="198"/>
      <c r="AE83" s="197"/>
      <c r="AF83" s="198"/>
      <c r="AG83" s="197"/>
      <c r="AH83" s="198"/>
      <c r="AI83" s="197"/>
      <c r="AJ83" s="198"/>
      <c r="AK83" s="197"/>
      <c r="AL83" s="198"/>
      <c r="AM83" s="197"/>
      <c r="AN83" s="198"/>
      <c r="AO83" s="221">
        <v>16000000</v>
      </c>
      <c r="AP83" s="222">
        <v>5739322.44</v>
      </c>
    </row>
    <row r="84" spans="1:42" ht="12.75">
      <c r="A84" s="46" t="s">
        <v>345</v>
      </c>
      <c r="B84" s="982" t="s">
        <v>499</v>
      </c>
      <c r="C84" s="115">
        <v>410201.65</v>
      </c>
      <c r="D84" s="116">
        <v>271904.97</v>
      </c>
      <c r="E84" s="115">
        <v>478876.27</v>
      </c>
      <c r="F84" s="116">
        <v>203230.32</v>
      </c>
      <c r="G84" s="289">
        <v>559048.2</v>
      </c>
      <c r="H84" s="290">
        <v>123058.37999999999</v>
      </c>
      <c r="I84" s="289">
        <v>479892.06</v>
      </c>
      <c r="J84" s="290">
        <v>31687.879999999997</v>
      </c>
      <c r="K84" s="197"/>
      <c r="L84" s="198"/>
      <c r="M84" s="197"/>
      <c r="N84" s="198"/>
      <c r="O84" s="197"/>
      <c r="P84" s="198"/>
      <c r="Q84" s="197"/>
      <c r="R84" s="198"/>
      <c r="S84" s="197"/>
      <c r="T84" s="198"/>
      <c r="U84" s="197"/>
      <c r="V84" s="198"/>
      <c r="W84" s="197"/>
      <c r="X84" s="198"/>
      <c r="Y84" s="197"/>
      <c r="Z84" s="198"/>
      <c r="AA84" s="197"/>
      <c r="AB84" s="198"/>
      <c r="AC84" s="197"/>
      <c r="AD84" s="198"/>
      <c r="AE84" s="197"/>
      <c r="AF84" s="198"/>
      <c r="AG84" s="197"/>
      <c r="AH84" s="198"/>
      <c r="AI84" s="197"/>
      <c r="AJ84" s="198"/>
      <c r="AK84" s="197"/>
      <c r="AL84" s="198"/>
      <c r="AM84" s="197"/>
      <c r="AN84" s="198"/>
      <c r="AO84" s="221">
        <v>1928018.1800000002</v>
      </c>
      <c r="AP84" s="222">
        <v>629881.5499999999</v>
      </c>
    </row>
    <row r="85" spans="1:42" ht="12.75">
      <c r="A85" s="46" t="s">
        <v>343</v>
      </c>
      <c r="B85" s="982" t="s">
        <v>534</v>
      </c>
      <c r="C85" s="115">
        <v>434046870</v>
      </c>
      <c r="D85" s="116">
        <v>357759660</v>
      </c>
      <c r="E85" s="115">
        <v>474763470</v>
      </c>
      <c r="F85" s="116">
        <v>317043080</v>
      </c>
      <c r="G85" s="115">
        <v>519299550</v>
      </c>
      <c r="H85" s="116">
        <v>272506990</v>
      </c>
      <c r="I85" s="115">
        <v>568013430</v>
      </c>
      <c r="J85" s="116">
        <v>223793110</v>
      </c>
      <c r="K85" s="115">
        <v>621297020</v>
      </c>
      <c r="L85" s="116">
        <v>170509530</v>
      </c>
      <c r="M85" s="115">
        <v>679578970</v>
      </c>
      <c r="N85" s="116">
        <v>112227590</v>
      </c>
      <c r="O85" s="115">
        <v>743328160</v>
      </c>
      <c r="P85" s="116">
        <v>48478370</v>
      </c>
      <c r="Q85" s="115">
        <v>130497830</v>
      </c>
      <c r="R85" s="116">
        <v>1469930</v>
      </c>
      <c r="S85" s="197"/>
      <c r="T85" s="198"/>
      <c r="U85" s="197"/>
      <c r="V85" s="198"/>
      <c r="W85" s="197"/>
      <c r="X85" s="198"/>
      <c r="Y85" s="197"/>
      <c r="Z85" s="198"/>
      <c r="AA85" s="197"/>
      <c r="AB85" s="198"/>
      <c r="AC85" s="197"/>
      <c r="AD85" s="198"/>
      <c r="AE85" s="197"/>
      <c r="AF85" s="198"/>
      <c r="AG85" s="197"/>
      <c r="AH85" s="198"/>
      <c r="AI85" s="197"/>
      <c r="AJ85" s="198"/>
      <c r="AK85" s="197"/>
      <c r="AL85" s="198"/>
      <c r="AM85" s="197"/>
      <c r="AN85" s="198"/>
      <c r="AO85" s="221">
        <v>4170825300</v>
      </c>
      <c r="AP85" s="222">
        <v>1503788260</v>
      </c>
    </row>
    <row r="86" spans="1:42" ht="12.75">
      <c r="A86" s="46" t="s">
        <v>477</v>
      </c>
      <c r="B86" s="982" t="s">
        <v>534</v>
      </c>
      <c r="C86" s="115"/>
      <c r="D86" s="116"/>
      <c r="E86" s="115">
        <v>0</v>
      </c>
      <c r="F86" s="116">
        <v>906852.72</v>
      </c>
      <c r="G86" s="115">
        <v>1581911.0699999998</v>
      </c>
      <c r="H86" s="116">
        <v>1681856.5</v>
      </c>
      <c r="I86" s="115">
        <v>1892992.7599999998</v>
      </c>
      <c r="J86" s="116">
        <v>1370774.83</v>
      </c>
      <c r="K86" s="115">
        <v>2265248.42</v>
      </c>
      <c r="L86" s="116">
        <v>998519.1699999999</v>
      </c>
      <c r="M86" s="115">
        <v>2710707.9</v>
      </c>
      <c r="N86" s="116">
        <v>553059.6799999999</v>
      </c>
      <c r="O86" s="115">
        <v>1549139.85</v>
      </c>
      <c r="P86" s="116">
        <v>82743.93</v>
      </c>
      <c r="Q86" s="115"/>
      <c r="R86" s="116"/>
      <c r="S86" s="197"/>
      <c r="T86" s="198"/>
      <c r="U86" s="197"/>
      <c r="V86" s="198"/>
      <c r="W86" s="197"/>
      <c r="X86" s="198"/>
      <c r="Y86" s="197"/>
      <c r="Z86" s="198"/>
      <c r="AA86" s="197"/>
      <c r="AB86" s="198"/>
      <c r="AC86" s="197"/>
      <c r="AD86" s="198"/>
      <c r="AE86" s="197"/>
      <c r="AF86" s="198"/>
      <c r="AG86" s="197"/>
      <c r="AH86" s="198"/>
      <c r="AI86" s="197"/>
      <c r="AJ86" s="198"/>
      <c r="AK86" s="197"/>
      <c r="AL86" s="198"/>
      <c r="AM86" s="197"/>
      <c r="AN86" s="198"/>
      <c r="AO86" s="221">
        <v>10000000</v>
      </c>
      <c r="AP86" s="222">
        <v>5593806.829999999</v>
      </c>
    </row>
    <row r="87" spans="1:42" ht="13.5" thickBot="1">
      <c r="A87" s="46" t="s">
        <v>351</v>
      </c>
      <c r="B87" s="982" t="s">
        <v>536</v>
      </c>
      <c r="C87" s="115">
        <v>169283</v>
      </c>
      <c r="D87" s="116">
        <v>419674.31506849313</v>
      </c>
      <c r="E87" s="115">
        <v>382446.58999999997</v>
      </c>
      <c r="F87" s="116">
        <v>376369.4</v>
      </c>
      <c r="G87" s="115">
        <v>449437.62</v>
      </c>
      <c r="H87" s="116">
        <v>309378.38</v>
      </c>
      <c r="I87" s="115">
        <v>528163.09</v>
      </c>
      <c r="J87" s="116">
        <v>230652.90999999997</v>
      </c>
      <c r="K87" s="115">
        <v>620678.46</v>
      </c>
      <c r="L87" s="116">
        <v>138137.53999999998</v>
      </c>
      <c r="M87" s="115">
        <v>349991.24</v>
      </c>
      <c r="N87" s="116">
        <v>29416.76</v>
      </c>
      <c r="O87" s="197"/>
      <c r="P87" s="198"/>
      <c r="Q87" s="197"/>
      <c r="R87" s="198"/>
      <c r="S87" s="197"/>
      <c r="T87" s="198"/>
      <c r="U87" s="197"/>
      <c r="V87" s="198"/>
      <c r="W87" s="197"/>
      <c r="X87" s="198"/>
      <c r="Y87" s="197"/>
      <c r="Z87" s="198"/>
      <c r="AA87" s="197"/>
      <c r="AB87" s="198"/>
      <c r="AC87" s="197"/>
      <c r="AD87" s="198"/>
      <c r="AE87" s="197"/>
      <c r="AF87" s="198"/>
      <c r="AG87" s="197"/>
      <c r="AH87" s="198"/>
      <c r="AI87" s="197"/>
      <c r="AJ87" s="198"/>
      <c r="AK87" s="197"/>
      <c r="AL87" s="198"/>
      <c r="AM87" s="197"/>
      <c r="AN87" s="198"/>
      <c r="AO87" s="221">
        <v>2500000</v>
      </c>
      <c r="AP87" s="222">
        <v>1503629.3050684931</v>
      </c>
    </row>
    <row r="88" spans="1:43" ht="13.5" thickBot="1">
      <c r="A88" s="42" t="s">
        <v>245</v>
      </c>
      <c r="B88" s="42"/>
      <c r="C88" s="187">
        <v>463822503.80999994</v>
      </c>
      <c r="D88" s="188">
        <v>369914470.5391781</v>
      </c>
      <c r="E88" s="187">
        <v>509187212.05999994</v>
      </c>
      <c r="F88" s="188">
        <v>328553597.73</v>
      </c>
      <c r="G88" s="187">
        <v>549542575.1800001</v>
      </c>
      <c r="H88" s="188">
        <v>280905162.04</v>
      </c>
      <c r="I88" s="187">
        <v>586745906.5300001</v>
      </c>
      <c r="J88" s="188">
        <v>229394771.29</v>
      </c>
      <c r="K88" s="187">
        <v>640323016.09</v>
      </c>
      <c r="L88" s="188">
        <v>173916697.22999996</v>
      </c>
      <c r="M88" s="187">
        <v>692823627.47</v>
      </c>
      <c r="N88" s="188">
        <v>113850445.97000001</v>
      </c>
      <c r="O88" s="187">
        <v>748079164.0600001</v>
      </c>
      <c r="P88" s="188">
        <v>49202084.99</v>
      </c>
      <c r="Q88" s="187">
        <v>131683458.66</v>
      </c>
      <c r="R88" s="188">
        <v>1945828.42</v>
      </c>
      <c r="S88" s="187">
        <v>793742.04</v>
      </c>
      <c r="T88" s="188">
        <v>428787.77999999997</v>
      </c>
      <c r="U88" s="187">
        <v>675710.04</v>
      </c>
      <c r="V88" s="188">
        <v>387031.86</v>
      </c>
      <c r="W88" s="187">
        <v>675710.04</v>
      </c>
      <c r="X88" s="188">
        <v>346489.24000000005</v>
      </c>
      <c r="Y88" s="187">
        <v>675710.04</v>
      </c>
      <c r="Z88" s="188">
        <v>305946.67000000004</v>
      </c>
      <c r="AA88" s="187">
        <v>675710.04</v>
      </c>
      <c r="AB88" s="188">
        <v>266173.07000000007</v>
      </c>
      <c r="AC88" s="187">
        <v>675710.04</v>
      </c>
      <c r="AD88" s="188">
        <v>224861.44999999998</v>
      </c>
      <c r="AE88" s="187">
        <v>675710.04</v>
      </c>
      <c r="AF88" s="188">
        <v>184318.84999999998</v>
      </c>
      <c r="AG88" s="187">
        <v>675710.04</v>
      </c>
      <c r="AH88" s="188">
        <v>143776.24</v>
      </c>
      <c r="AI88" s="187">
        <v>675710.04</v>
      </c>
      <c r="AJ88" s="188">
        <v>103558.38</v>
      </c>
      <c r="AK88" s="187">
        <v>675710.04</v>
      </c>
      <c r="AL88" s="188">
        <v>62691.02</v>
      </c>
      <c r="AM88" s="187">
        <v>680306.6200000095</v>
      </c>
      <c r="AN88" s="188">
        <v>22148.449999999993</v>
      </c>
      <c r="AO88" s="187">
        <v>4329762902.88</v>
      </c>
      <c r="AP88" s="188">
        <v>1550158841.219178</v>
      </c>
      <c r="AQ88" s="416"/>
    </row>
    <row r="89" spans="1:42" s="23" customFormat="1" ht="11.25" customHeight="1" thickBot="1">
      <c r="A89" s="87"/>
      <c r="B89" s="87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200"/>
      <c r="AP89" s="200"/>
    </row>
    <row r="90" spans="1:42" s="190" customFormat="1" ht="15" thickBot="1">
      <c r="A90" s="189" t="s">
        <v>217</v>
      </c>
      <c r="B90" s="981"/>
      <c r="C90" s="119">
        <v>472021421.77869016</v>
      </c>
      <c r="D90" s="120">
        <v>371344604.68917805</v>
      </c>
      <c r="E90" s="119">
        <v>517993673.23128724</v>
      </c>
      <c r="F90" s="120">
        <v>330054604.61</v>
      </c>
      <c r="G90" s="119">
        <v>562522575.59</v>
      </c>
      <c r="H90" s="120">
        <v>282858997.98</v>
      </c>
      <c r="I90" s="119">
        <v>601408482.3000001</v>
      </c>
      <c r="J90" s="120">
        <v>231309575.81</v>
      </c>
      <c r="K90" s="119">
        <v>657717325.15</v>
      </c>
      <c r="L90" s="120">
        <v>175844728.87999997</v>
      </c>
      <c r="M90" s="119">
        <v>713155336.53</v>
      </c>
      <c r="N90" s="120">
        <v>115692122.12000002</v>
      </c>
      <c r="O90" s="119">
        <v>771482537.6</v>
      </c>
      <c r="P90" s="120">
        <v>50853951.43</v>
      </c>
      <c r="Q90" s="119">
        <v>158287288.32999998</v>
      </c>
      <c r="R90" s="120">
        <v>3292136.36</v>
      </c>
      <c r="S90" s="119">
        <v>29808856.709999997</v>
      </c>
      <c r="T90" s="120">
        <v>1322392.0799999998</v>
      </c>
      <c r="U90" s="119">
        <v>31479904.490000002</v>
      </c>
      <c r="V90" s="120">
        <v>716411.71</v>
      </c>
      <c r="W90" s="119">
        <v>675710.04</v>
      </c>
      <c r="X90" s="120">
        <v>346489.24000000005</v>
      </c>
      <c r="Y90" s="119">
        <v>675710.04</v>
      </c>
      <c r="Z90" s="120">
        <v>305946.67000000004</v>
      </c>
      <c r="AA90" s="119">
        <v>675710.04</v>
      </c>
      <c r="AB90" s="120">
        <v>266173.07000000007</v>
      </c>
      <c r="AC90" s="119">
        <v>675710.04</v>
      </c>
      <c r="AD90" s="120">
        <v>224861.44999999998</v>
      </c>
      <c r="AE90" s="119">
        <v>675710.04</v>
      </c>
      <c r="AF90" s="120">
        <v>184318.84999999998</v>
      </c>
      <c r="AG90" s="119">
        <v>675710.04</v>
      </c>
      <c r="AH90" s="120">
        <v>143776.24</v>
      </c>
      <c r="AI90" s="119">
        <v>675710.04</v>
      </c>
      <c r="AJ90" s="120">
        <v>103558.38</v>
      </c>
      <c r="AK90" s="119">
        <v>675710.04</v>
      </c>
      <c r="AL90" s="120">
        <v>62691.02</v>
      </c>
      <c r="AM90" s="119">
        <v>680306.6200000095</v>
      </c>
      <c r="AN90" s="120">
        <v>22148.449999999993</v>
      </c>
      <c r="AO90" s="119">
        <v>4521963388.649978</v>
      </c>
      <c r="AP90" s="120">
        <v>1564949489.0391781</v>
      </c>
    </row>
    <row r="91" ht="12.75" hidden="1"/>
    <row r="92" spans="3:42" s="972" customFormat="1" ht="11.25" hidden="1">
      <c r="C92" s="973">
        <v>472021421.7786902</v>
      </c>
      <c r="D92" s="973">
        <v>371344604.6891781</v>
      </c>
      <c r="E92" s="973">
        <v>517993673.23128724</v>
      </c>
      <c r="F92" s="973">
        <v>330054604.60999995</v>
      </c>
      <c r="G92" s="973">
        <v>562522575.5899999</v>
      </c>
      <c r="H92" s="973">
        <v>282858997.9800001</v>
      </c>
      <c r="I92" s="973">
        <v>601408482.3</v>
      </c>
      <c r="J92" s="973">
        <v>231309575.81000006</v>
      </c>
      <c r="K92" s="973">
        <v>657717325.15</v>
      </c>
      <c r="L92" s="973">
        <v>175844728.88000003</v>
      </c>
      <c r="M92" s="973">
        <v>713155336.53</v>
      </c>
      <c r="N92" s="973">
        <v>115692122.12</v>
      </c>
      <c r="O92" s="973">
        <v>771482537.6</v>
      </c>
      <c r="P92" s="973">
        <v>50853951.42999999</v>
      </c>
      <c r="Q92" s="973">
        <v>158281221.67</v>
      </c>
      <c r="R92" s="973">
        <v>3292062.1500000004</v>
      </c>
      <c r="S92" s="973">
        <v>29808856.71</v>
      </c>
      <c r="T92" s="973">
        <v>1322392.0799999998</v>
      </c>
      <c r="U92" s="973">
        <v>31479904.49</v>
      </c>
      <c r="V92" s="973">
        <v>716411.7100000001</v>
      </c>
      <c r="W92" s="973">
        <v>675710.04</v>
      </c>
      <c r="X92" s="973">
        <v>346489.24000000005</v>
      </c>
      <c r="Y92" s="973">
        <v>675710.04</v>
      </c>
      <c r="Z92" s="973">
        <v>305946.67000000004</v>
      </c>
      <c r="AA92" s="973">
        <v>675710.04</v>
      </c>
      <c r="AB92" s="973">
        <v>266173.07000000007</v>
      </c>
      <c r="AC92" s="973">
        <v>675710.04</v>
      </c>
      <c r="AD92" s="973">
        <v>224861.44999999998</v>
      </c>
      <c r="AE92" s="973">
        <v>675710.04</v>
      </c>
      <c r="AF92" s="973">
        <v>184318.84999999998</v>
      </c>
      <c r="AG92" s="973">
        <v>675710.04</v>
      </c>
      <c r="AH92" s="973">
        <v>143776.24</v>
      </c>
      <c r="AI92" s="973">
        <v>675710.04</v>
      </c>
      <c r="AJ92" s="973">
        <v>103558.38</v>
      </c>
      <c r="AK92" s="973">
        <v>675710.04</v>
      </c>
      <c r="AL92" s="973">
        <v>62691.02</v>
      </c>
      <c r="AM92" s="973">
        <v>680306.6200000095</v>
      </c>
      <c r="AN92" s="973">
        <v>22148.449999999993</v>
      </c>
      <c r="AO92" s="973">
        <v>4521957321.989978</v>
      </c>
      <c r="AP92" s="973">
        <v>1564949414.8291783</v>
      </c>
    </row>
    <row r="93" spans="3:42" s="972" customFormat="1" ht="11.25" hidden="1">
      <c r="C93" s="973">
        <v>0</v>
      </c>
      <c r="D93" s="973">
        <v>0</v>
      </c>
      <c r="E93" s="973">
        <v>0</v>
      </c>
      <c r="F93" s="973">
        <v>0</v>
      </c>
      <c r="G93" s="973">
        <v>0</v>
      </c>
      <c r="H93" s="973">
        <v>0</v>
      </c>
      <c r="I93" s="973">
        <v>0</v>
      </c>
      <c r="J93" s="973">
        <v>0</v>
      </c>
      <c r="K93" s="973">
        <v>0</v>
      </c>
      <c r="L93" s="973">
        <v>0</v>
      </c>
      <c r="M93" s="973">
        <v>0</v>
      </c>
      <c r="N93" s="973">
        <v>0</v>
      </c>
      <c r="O93" s="973">
        <v>0</v>
      </c>
      <c r="P93" s="973">
        <v>0</v>
      </c>
      <c r="Q93" s="973">
        <v>6066.659999996424</v>
      </c>
      <c r="R93" s="973">
        <v>74.20999999949709</v>
      </c>
      <c r="S93" s="973">
        <v>0</v>
      </c>
      <c r="T93" s="973">
        <v>0</v>
      </c>
      <c r="U93" s="973">
        <v>0</v>
      </c>
      <c r="V93" s="973">
        <v>0</v>
      </c>
      <c r="W93" s="973">
        <v>0</v>
      </c>
      <c r="X93" s="973">
        <v>0</v>
      </c>
      <c r="Y93" s="973">
        <v>0</v>
      </c>
      <c r="Z93" s="973">
        <v>0</v>
      </c>
      <c r="AA93" s="973">
        <v>0</v>
      </c>
      <c r="AB93" s="973">
        <v>0</v>
      </c>
      <c r="AC93" s="973">
        <v>0</v>
      </c>
      <c r="AD93" s="973">
        <v>0</v>
      </c>
      <c r="AE93" s="973">
        <v>0</v>
      </c>
      <c r="AF93" s="973">
        <v>0</v>
      </c>
      <c r="AG93" s="973">
        <v>0</v>
      </c>
      <c r="AH93" s="973">
        <v>0</v>
      </c>
      <c r="AI93" s="973">
        <v>0</v>
      </c>
      <c r="AJ93" s="973">
        <v>0</v>
      </c>
      <c r="AK93" s="973">
        <v>0</v>
      </c>
      <c r="AL93" s="973">
        <v>0</v>
      </c>
      <c r="AM93" s="973">
        <v>0</v>
      </c>
      <c r="AN93" s="973">
        <v>0</v>
      </c>
      <c r="AO93" s="973">
        <v>6066.659999847412</v>
      </c>
      <c r="AP93" s="973">
        <v>74.2099997997284</v>
      </c>
    </row>
    <row r="94" ht="12.75" hidden="1"/>
    <row r="95" ht="12.75" hidden="1"/>
    <row r="96" ht="12.75" hidden="1"/>
    <row r="97" ht="12.75" hidden="1"/>
    <row r="98" ht="12.75" hidden="1"/>
  </sheetData>
  <sheetProtection/>
  <mergeCells count="20">
    <mergeCell ref="AO7:AP7"/>
    <mergeCell ref="O7:P7"/>
    <mergeCell ref="Q7:R7"/>
    <mergeCell ref="S7:T7"/>
    <mergeCell ref="U7:V7"/>
    <mergeCell ref="W7:X7"/>
    <mergeCell ref="Y7:Z7"/>
    <mergeCell ref="AA7:AB7"/>
    <mergeCell ref="AM7:AN7"/>
    <mergeCell ref="AE7:AF7"/>
    <mergeCell ref="AG7:AH7"/>
    <mergeCell ref="AI7:AJ7"/>
    <mergeCell ref="AK7:AL7"/>
    <mergeCell ref="C7:D7"/>
    <mergeCell ref="E7:F7"/>
    <mergeCell ref="G7:H7"/>
    <mergeCell ref="AC7:AD7"/>
    <mergeCell ref="M7:N7"/>
    <mergeCell ref="I7:J7"/>
    <mergeCell ref="K7:L7"/>
  </mergeCells>
  <printOptions horizontalCentered="1"/>
  <pageMargins left="0" right="0" top="0" bottom="0" header="0" footer="0.3937007874015748"/>
  <pageSetup firstPageNumber="4" useFirstPageNumber="1" fitToHeight="0" fitToWidth="3" horizontalDpi="600" verticalDpi="600" orientation="portrait" pageOrder="overThenDown" paperSize="9" scale="57" r:id="rId2"/>
  <headerFooter alignWithMargins="0">
    <oddFooter>&amp;CPágina N° &amp;P</oddFooter>
  </headerFooter>
  <colBreaks count="2" manualBreakCount="2">
    <brk id="16" min="10" max="88" man="1"/>
    <brk id="32" min="10" max="8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J88"/>
  <sheetViews>
    <sheetView showGridLines="0" view="pageBreakPreview" zoomScaleSheetLayoutView="100" zoomScalePageLayoutView="0" workbookViewId="0" topLeftCell="T81">
      <selection activeCell="AB84" sqref="AB84"/>
    </sheetView>
  </sheetViews>
  <sheetFormatPr defaultColWidth="11.421875" defaultRowHeight="12.75"/>
  <cols>
    <col min="1" max="1" width="28.7109375" style="1" bestFit="1" customWidth="1"/>
    <col min="2" max="3" width="9.421875" style="1" customWidth="1"/>
    <col min="4" max="4" width="9.28125" style="1" customWidth="1"/>
    <col min="5" max="5" width="9.57421875" style="1" customWidth="1"/>
    <col min="6" max="6" width="9.28125" style="1" customWidth="1"/>
    <col min="7" max="7" width="9.7109375" style="1" customWidth="1"/>
    <col min="8" max="9" width="9.00390625" style="1" customWidth="1"/>
    <col min="10" max="11" width="9.140625" style="1" customWidth="1"/>
    <col min="12" max="12" width="9.57421875" style="1" customWidth="1"/>
    <col min="13" max="13" width="9.140625" style="1" customWidth="1"/>
    <col min="14" max="14" width="10.00390625" style="1" customWidth="1"/>
    <col min="15" max="15" width="11.140625" style="1" customWidth="1"/>
    <col min="16" max="16" width="9.140625" style="1" customWidth="1"/>
    <col min="17" max="17" width="9.00390625" style="1" customWidth="1"/>
    <col min="18" max="18" width="9.140625" style="1" customWidth="1"/>
    <col min="19" max="20" width="9.00390625" style="1" customWidth="1"/>
    <col min="21" max="23" width="9.421875" style="1" customWidth="1"/>
    <col min="24" max="27" width="8.00390625" style="1" customWidth="1"/>
    <col min="28" max="28" width="9.7109375" style="1" customWidth="1"/>
    <col min="29" max="29" width="10.00390625" style="1" customWidth="1"/>
    <col min="30" max="30" width="12.28125" style="1" bestFit="1" customWidth="1"/>
    <col min="31" max="31" width="13.28125" style="1" bestFit="1" customWidth="1"/>
    <col min="32" max="32" width="12.28125" style="1" bestFit="1" customWidth="1"/>
    <col min="33" max="33" width="13.28125" style="1" bestFit="1" customWidth="1"/>
    <col min="34" max="34" width="12.28125" style="1" bestFit="1" customWidth="1"/>
    <col min="35" max="36" width="11.57421875" style="1" bestFit="1" customWidth="1"/>
    <col min="37" max="16384" width="11.421875" style="1" customWidth="1"/>
  </cols>
  <sheetData>
    <row r="1" spans="1:30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56" t="s">
        <v>212</v>
      </c>
      <c r="P1" s="4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1"/>
      <c r="AC1" s="56" t="s">
        <v>212</v>
      </c>
      <c r="AD1" s="1"/>
    </row>
    <row r="2" spans="8:30" ht="18" customHeight="1">
      <c r="H2" s="36" t="s">
        <v>425</v>
      </c>
      <c r="I2" s="1"/>
      <c r="U2" s="1"/>
      <c r="V2" s="36" t="str">
        <f>H2</f>
        <v>PAGOS MENSUALES</v>
      </c>
      <c r="W2" s="36"/>
      <c r="AD2" s="1"/>
    </row>
    <row r="3" spans="7:30" ht="18" customHeight="1">
      <c r="G3" s="36"/>
      <c r="W3" s="36"/>
      <c r="AD3" s="1"/>
    </row>
    <row r="4" spans="1:30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1"/>
      <c r="O4" s="56" t="s">
        <v>209</v>
      </c>
      <c r="P4" s="41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1"/>
      <c r="AC4" s="56" t="s">
        <v>209</v>
      </c>
      <c r="AD4" s="1"/>
    </row>
    <row r="5" spans="3:30" ht="12.75">
      <c r="C5" s="1"/>
      <c r="F5" s="29"/>
      <c r="H5" s="246" t="str">
        <f>DATOS!M6</f>
        <v>Datos provisorios al 31/10/15</v>
      </c>
      <c r="U5" s="1"/>
      <c r="V5" s="246" t="str">
        <f>H5</f>
        <v>Datos provisorios al 31/10/15</v>
      </c>
      <c r="W5" s="30"/>
      <c r="X5" s="29"/>
      <c r="AD5" s="1"/>
    </row>
    <row r="6" spans="2:28" ht="13.5" customHeight="1" thickBot="1"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6"/>
      <c r="P6" s="625"/>
      <c r="Q6" s="625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</row>
    <row r="7" spans="1:29" s="65" customFormat="1" ht="13.5" thickBot="1">
      <c r="A7" s="1060" t="s">
        <v>221</v>
      </c>
      <c r="B7" s="1063">
        <v>42005</v>
      </c>
      <c r="C7" s="1064"/>
      <c r="D7" s="1063">
        <v>42036</v>
      </c>
      <c r="E7" s="1064"/>
      <c r="F7" s="1063">
        <v>42064</v>
      </c>
      <c r="G7" s="1064"/>
      <c r="H7" s="1063">
        <v>42095</v>
      </c>
      <c r="I7" s="1064"/>
      <c r="J7" s="1063">
        <v>42125</v>
      </c>
      <c r="K7" s="1064"/>
      <c r="L7" s="1063">
        <v>42156</v>
      </c>
      <c r="M7" s="1064"/>
      <c r="N7" s="1056" t="s">
        <v>507</v>
      </c>
      <c r="O7" s="1057"/>
      <c r="P7" s="1063">
        <v>42186</v>
      </c>
      <c r="Q7" s="1064"/>
      <c r="R7" s="1063">
        <v>42217</v>
      </c>
      <c r="S7" s="1064"/>
      <c r="T7" s="1063">
        <v>42248</v>
      </c>
      <c r="U7" s="1064"/>
      <c r="V7" s="1063">
        <v>42278</v>
      </c>
      <c r="W7" s="1064"/>
      <c r="X7" s="1063">
        <v>42309</v>
      </c>
      <c r="Y7" s="1064"/>
      <c r="Z7" s="1063">
        <v>42339</v>
      </c>
      <c r="AA7" s="1064"/>
      <c r="AB7" s="1056" t="s">
        <v>227</v>
      </c>
      <c r="AC7" s="1057"/>
    </row>
    <row r="8" spans="1:29" s="65" customFormat="1" ht="12.75">
      <c r="A8" s="1061"/>
      <c r="B8" s="74" t="s">
        <v>226</v>
      </c>
      <c r="C8" s="73" t="s">
        <v>169</v>
      </c>
      <c r="D8" s="74" t="s">
        <v>226</v>
      </c>
      <c r="E8" s="73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</row>
    <row r="9" spans="1:29" s="65" customFormat="1" ht="13.5" thickBot="1">
      <c r="A9" s="1062"/>
      <c r="B9" s="69" t="s">
        <v>1</v>
      </c>
      <c r="C9" s="68" t="s">
        <v>230</v>
      </c>
      <c r="D9" s="69" t="s">
        <v>1</v>
      </c>
      <c r="E9" s="68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</row>
    <row r="10" ht="13.5" thickBot="1">
      <c r="AD10" s="65"/>
    </row>
    <row r="11" spans="1:30" s="52" customFormat="1" ht="24" customHeight="1" thickBot="1">
      <c r="A11" s="235"/>
      <c r="B11" s="54"/>
      <c r="C11" s="54"/>
      <c r="D11" s="54"/>
      <c r="E11" s="54"/>
      <c r="F11" s="54"/>
      <c r="G11" s="244" t="s">
        <v>257</v>
      </c>
      <c r="H11" s="54"/>
      <c r="I11" s="100"/>
      <c r="J11" s="54"/>
      <c r="K11" s="54"/>
      <c r="L11" s="54"/>
      <c r="M11" s="54"/>
      <c r="N11" s="54"/>
      <c r="O11" s="62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2"/>
      <c r="AD11" s="65"/>
    </row>
    <row r="12" spans="1:36" ht="12.75">
      <c r="A12" s="236" t="s">
        <v>246</v>
      </c>
      <c r="B12" s="920">
        <f aca="true" t="shared" si="0" ref="B12:G12">SUM(B13:B24)</f>
        <v>1149255.05</v>
      </c>
      <c r="C12" s="921">
        <f t="shared" si="0"/>
        <v>163981.33000000002</v>
      </c>
      <c r="D12" s="383">
        <f t="shared" si="0"/>
        <v>1161533.3599999999</v>
      </c>
      <c r="E12" s="384">
        <f t="shared" si="0"/>
        <v>147912.53000000003</v>
      </c>
      <c r="F12" s="383">
        <f t="shared" si="0"/>
        <v>1174346.2100000002</v>
      </c>
      <c r="G12" s="384">
        <f t="shared" si="0"/>
        <v>163571.91</v>
      </c>
      <c r="H12" s="383">
        <f aca="true" t="shared" si="1" ref="H12:M12">SUM(H13:H24)</f>
        <v>1183955.23</v>
      </c>
      <c r="I12" s="384">
        <f t="shared" si="1"/>
        <v>157644.50999999998</v>
      </c>
      <c r="J12" s="383">
        <f t="shared" si="1"/>
        <v>1196100.7799999998</v>
      </c>
      <c r="K12" s="384">
        <f t="shared" si="1"/>
        <v>162538.5</v>
      </c>
      <c r="L12" s="383">
        <f t="shared" si="1"/>
        <v>1209313.31</v>
      </c>
      <c r="M12" s="384">
        <f t="shared" si="1"/>
        <v>157044.88999999998</v>
      </c>
      <c r="N12" s="383">
        <f>B12+D12+F12+H12+J12+L12</f>
        <v>7074503.9399999995</v>
      </c>
      <c r="O12" s="384">
        <f>C12+E12+G12+I12+K12+M12</f>
        <v>952693.67</v>
      </c>
      <c r="P12" s="383">
        <f>SUM(P13:P24)</f>
        <v>1221325.4100000001</v>
      </c>
      <c r="Q12" s="384">
        <f>SUM(Q13:Q24)</f>
        <v>161817.23000000004</v>
      </c>
      <c r="R12" s="383">
        <f aca="true" t="shared" si="2" ref="R12:Y12">SUM(R13:R24)</f>
        <v>1235205.25</v>
      </c>
      <c r="S12" s="384">
        <f t="shared" si="2"/>
        <v>161558.15</v>
      </c>
      <c r="T12" s="383">
        <f t="shared" si="2"/>
        <v>1253223.1900000002</v>
      </c>
      <c r="U12" s="384">
        <f t="shared" si="2"/>
        <v>156567.07</v>
      </c>
      <c r="V12" s="383">
        <f t="shared" si="2"/>
        <v>1268437.6700000002</v>
      </c>
      <c r="W12" s="384">
        <f t="shared" si="2"/>
        <v>161595.46000000002</v>
      </c>
      <c r="X12" s="383">
        <f t="shared" si="2"/>
        <v>0</v>
      </c>
      <c r="Y12" s="384">
        <f t="shared" si="2"/>
        <v>0</v>
      </c>
      <c r="Z12" s="383">
        <f>SUM(Z13:Z24)</f>
        <v>0</v>
      </c>
      <c r="AA12" s="384">
        <f>SUM(AA13:AA24)</f>
        <v>0</v>
      </c>
      <c r="AB12" s="383">
        <f>N12+P12+R12+T12+V12+X12+Z12</f>
        <v>12052695.459999999</v>
      </c>
      <c r="AC12" s="384">
        <f>O12+Q12+S12+U12+W12+Y12+AA12</f>
        <v>1594231.58</v>
      </c>
      <c r="AD12" s="65"/>
      <c r="AE12" s="528"/>
      <c r="AF12" s="528"/>
      <c r="AG12" s="528"/>
      <c r="AH12" s="528"/>
      <c r="AI12" s="528"/>
      <c r="AJ12" s="528"/>
    </row>
    <row r="13" spans="1:36" ht="12.75">
      <c r="A13" s="237" t="s">
        <v>1</v>
      </c>
      <c r="B13" s="329">
        <f>+'FLUJO MENSUAL'!B239</f>
        <v>124001.41</v>
      </c>
      <c r="C13" s="330">
        <f>+'FLUJO MENSUAL'!C239</f>
        <v>17693.11</v>
      </c>
      <c r="D13" s="329">
        <f>+'FLUJO MENSUAL'!D239</f>
        <v>125326.33</v>
      </c>
      <c r="E13" s="330">
        <f>+'FLUJO MENSUAL'!E239</f>
        <v>15959.390000000001</v>
      </c>
      <c r="F13" s="329">
        <f>+'FLUJO MENSUAL'!F239</f>
        <v>126708.68000000001</v>
      </c>
      <c r="G13" s="330">
        <f>+'FLUJO MENSUAL'!G239</f>
        <v>17648.95</v>
      </c>
      <c r="H13" s="329">
        <f>+'FLUJO MENSUAL'!H239</f>
        <v>127745.59</v>
      </c>
      <c r="I13" s="330">
        <f>+'FLUJO MENSUAL'!I239</f>
        <v>17009.43</v>
      </c>
      <c r="J13" s="329">
        <f>+'FLUJO MENSUAL'!J239</f>
        <v>129055.93999999999</v>
      </c>
      <c r="K13" s="330">
        <f>+'FLUJO MENSUAL'!K239</f>
        <v>17537.47</v>
      </c>
      <c r="L13" s="329">
        <f>+'FLUJO MENSUAL'!L239</f>
        <v>130481.66</v>
      </c>
      <c r="M13" s="330">
        <f>+'FLUJO MENSUAL'!M239</f>
        <v>16944.7</v>
      </c>
      <c r="N13" s="332">
        <f aca="true" t="shared" si="3" ref="N13:N24">B13+D13+F13+H13+J13+L13</f>
        <v>763319.61</v>
      </c>
      <c r="O13" s="333">
        <f aca="true" t="shared" si="4" ref="O13:O24">C13+E13+G13+I13+K13+M13</f>
        <v>102793.05</v>
      </c>
      <c r="P13" s="329">
        <f>+'FLUJO MENSUAL'!P239</f>
        <v>131777.6</v>
      </c>
      <c r="Q13" s="330">
        <f>+'FLUJO MENSUAL'!Q239</f>
        <v>17459.65</v>
      </c>
      <c r="R13" s="329">
        <f>+'FLUJO MENSUAL'!R239</f>
        <v>133275.33000000002</v>
      </c>
      <c r="S13" s="330">
        <f>+'FLUJO MENSUAL'!S239</f>
        <v>17431.7</v>
      </c>
      <c r="T13" s="329">
        <f>+'FLUJO MENSUAL'!T239</f>
        <v>135219.29</v>
      </c>
      <c r="U13" s="330">
        <f>+'FLUJO MENSUAL'!U239</f>
        <v>16893.170000000002</v>
      </c>
      <c r="V13" s="329">
        <f>+'FLUJO MENSUAL'!V239</f>
        <v>136861.02000000002</v>
      </c>
      <c r="W13" s="330">
        <f>+'FLUJO MENSUAL'!W239</f>
        <v>17435.75</v>
      </c>
      <c r="X13" s="329"/>
      <c r="Y13" s="330"/>
      <c r="Z13" s="329"/>
      <c r="AA13" s="330"/>
      <c r="AB13" s="332">
        <f>N13+P13+R13+T13+V13+X13+Z13</f>
        <v>1300452.85</v>
      </c>
      <c r="AC13" s="333">
        <f>O13+Q13+S13+U13+W13+Y13+AA13</f>
        <v>172013.32000000004</v>
      </c>
      <c r="AD13" s="764"/>
      <c r="AE13" s="528"/>
      <c r="AF13" s="528"/>
      <c r="AG13" s="528"/>
      <c r="AH13" s="528"/>
      <c r="AI13" s="528"/>
      <c r="AJ13" s="528"/>
    </row>
    <row r="14" spans="1:36" ht="12.75">
      <c r="A14" s="238" t="s">
        <v>36</v>
      </c>
      <c r="B14" s="336">
        <f>+'FLUJO MENSUAL'!B240</f>
        <v>75049.08</v>
      </c>
      <c r="C14" s="340">
        <f>+'FLUJO MENSUAL'!C240</f>
        <v>10708.38</v>
      </c>
      <c r="D14" s="336">
        <f>+'FLUJO MENSUAL'!D240</f>
        <v>75850.91</v>
      </c>
      <c r="E14" s="340">
        <f>+'FLUJO MENSUAL'!E240</f>
        <v>9659.02</v>
      </c>
      <c r="F14" s="336">
        <f>+'FLUJO MENSUAL'!F240</f>
        <v>76687.6</v>
      </c>
      <c r="G14" s="340">
        <f>+'FLUJO MENSUAL'!G240</f>
        <v>10681.630000000001</v>
      </c>
      <c r="H14" s="336">
        <f>+'FLUJO MENSUAL'!H240</f>
        <v>77315.11</v>
      </c>
      <c r="I14" s="340">
        <f>+'FLUJO MENSUAL'!I240</f>
        <v>10294.529999999999</v>
      </c>
      <c r="J14" s="336">
        <f>+'FLUJO MENSUAL'!J240</f>
        <v>78108.22</v>
      </c>
      <c r="K14" s="340">
        <f>+'FLUJO MENSUAL'!K240</f>
        <v>10614.140000000001</v>
      </c>
      <c r="L14" s="336">
        <f>+'FLUJO MENSUAL'!L240</f>
        <v>78971.05</v>
      </c>
      <c r="M14" s="340">
        <f>+'FLUJO MENSUAL'!M240</f>
        <v>10255.42</v>
      </c>
      <c r="N14" s="338">
        <f t="shared" si="3"/>
        <v>461981.97000000003</v>
      </c>
      <c r="O14" s="339">
        <f t="shared" si="4"/>
        <v>62213.119999999995</v>
      </c>
      <c r="P14" s="336">
        <f>+'FLUJO MENSUAL'!P240</f>
        <v>79755.45000000001</v>
      </c>
      <c r="Q14" s="340">
        <f>+'FLUJO MENSUAL'!Q240</f>
        <v>10567.03</v>
      </c>
      <c r="R14" s="336">
        <f>+'FLUJO MENSUAL'!R240</f>
        <v>80661.86</v>
      </c>
      <c r="S14" s="340">
        <f>+'FLUJO MENSUAL'!S240</f>
        <v>10550.140000000001</v>
      </c>
      <c r="T14" s="336">
        <f>+'FLUJO MENSUAL'!T240</f>
        <v>81838.45000000001</v>
      </c>
      <c r="U14" s="340">
        <f>+'FLUJO MENSUAL'!U240</f>
        <v>10224.210000000001</v>
      </c>
      <c r="V14" s="336">
        <f>+'FLUJO MENSUAL'!V240</f>
        <v>82832.02</v>
      </c>
      <c r="W14" s="340">
        <f>+'FLUJO MENSUAL'!W240</f>
        <v>10552.58</v>
      </c>
      <c r="X14" s="336"/>
      <c r="Y14" s="340"/>
      <c r="Z14" s="336"/>
      <c r="AA14" s="340"/>
      <c r="AB14" s="338">
        <f aca="true" t="shared" si="5" ref="AB14:AB24">N14+P14+R14+T14+V14+X14+Z14</f>
        <v>787069.75</v>
      </c>
      <c r="AC14" s="339">
        <f aca="true" t="shared" si="6" ref="AC14:AC24">O14+Q14+S14+U14+W14+Y14+AA14</f>
        <v>104107.08</v>
      </c>
      <c r="AD14" s="65"/>
      <c r="AE14" s="528"/>
      <c r="AF14" s="528"/>
      <c r="AG14" s="528"/>
      <c r="AH14" s="528"/>
      <c r="AI14" s="528"/>
      <c r="AJ14" s="528"/>
    </row>
    <row r="15" spans="1:36" ht="12.75">
      <c r="A15" s="238" t="s">
        <v>37</v>
      </c>
      <c r="B15" s="336">
        <f>+'FLUJO MENSUAL'!B241</f>
        <v>118069.64</v>
      </c>
      <c r="C15" s="340">
        <f>+'FLUJO MENSUAL'!C241</f>
        <v>16846.73</v>
      </c>
      <c r="D15" s="336">
        <f>+'FLUJO MENSUAL'!D241</f>
        <v>119331.01</v>
      </c>
      <c r="E15" s="340">
        <f>+'FLUJO MENSUAL'!E241</f>
        <v>15195.869999999999</v>
      </c>
      <c r="F15" s="336">
        <f>+'FLUJO MENSUAL'!F241</f>
        <v>120647.40000000001</v>
      </c>
      <c r="G15" s="340">
        <f>+'FLUJO MENSUAL'!G241</f>
        <v>16804.68</v>
      </c>
      <c r="H15" s="336">
        <f>+'FLUJO MENSUAL'!H241</f>
        <v>121634.54</v>
      </c>
      <c r="I15" s="340">
        <f>+'FLUJO MENSUAL'!I241</f>
        <v>16195.700000000003</v>
      </c>
      <c r="J15" s="336">
        <f>+'FLUJO MENSUAL'!J241</f>
        <v>122882.37000000001</v>
      </c>
      <c r="K15" s="340">
        <f>+'FLUJO MENSUAL'!K241</f>
        <v>16698.54</v>
      </c>
      <c r="L15" s="336">
        <f>+'FLUJO MENSUAL'!L241</f>
        <v>124239.72</v>
      </c>
      <c r="M15" s="340">
        <f>+'FLUJO MENSUAL'!M241</f>
        <v>16134.11</v>
      </c>
      <c r="N15" s="338">
        <f t="shared" si="3"/>
        <v>726804.6799999999</v>
      </c>
      <c r="O15" s="339">
        <f t="shared" si="4"/>
        <v>97875.63</v>
      </c>
      <c r="P15" s="336">
        <f>+'FLUJO MENSUAL'!P241</f>
        <v>125473.84000000001</v>
      </c>
      <c r="Q15" s="340">
        <f>+'FLUJO MENSUAL'!Q241</f>
        <v>16624.44</v>
      </c>
      <c r="R15" s="336">
        <f>+'FLUJO MENSUAL'!R241</f>
        <v>126899.75</v>
      </c>
      <c r="S15" s="340">
        <f>+'FLUJO MENSUAL'!S241</f>
        <v>16597.82</v>
      </c>
      <c r="T15" s="336">
        <f>+'FLUJO MENSUAL'!T241</f>
        <v>128750.89</v>
      </c>
      <c r="U15" s="340">
        <f>+'FLUJO MENSUAL'!U241</f>
        <v>16085.069999999998</v>
      </c>
      <c r="V15" s="336">
        <f>+'FLUJO MENSUAL'!V241</f>
        <v>130313.90999999999</v>
      </c>
      <c r="W15" s="340">
        <f>+'FLUJO MENSUAL'!W241</f>
        <v>16601.68</v>
      </c>
      <c r="X15" s="336"/>
      <c r="Y15" s="340"/>
      <c r="Z15" s="336"/>
      <c r="AA15" s="340"/>
      <c r="AB15" s="338">
        <f t="shared" si="5"/>
        <v>1238243.0699999998</v>
      </c>
      <c r="AC15" s="339">
        <f t="shared" si="6"/>
        <v>163784.64</v>
      </c>
      <c r="AD15" s="65"/>
      <c r="AE15" s="528"/>
      <c r="AF15" s="528"/>
      <c r="AG15" s="528"/>
      <c r="AH15" s="528"/>
      <c r="AI15" s="528"/>
      <c r="AJ15" s="528"/>
    </row>
    <row r="16" spans="1:36" ht="12.75">
      <c r="A16" s="238" t="s">
        <v>19</v>
      </c>
      <c r="B16" s="336">
        <f>+'FLUJO MENSUAL'!B242</f>
        <v>253011.59</v>
      </c>
      <c r="C16" s="340">
        <f>+'FLUJO MENSUAL'!C242</f>
        <v>36100.93</v>
      </c>
      <c r="D16" s="336">
        <f>+'FLUJO MENSUAL'!D242</f>
        <v>255714.85</v>
      </c>
      <c r="E16" s="340">
        <f>+'FLUJO MENSUAL'!E242</f>
        <v>32563.32</v>
      </c>
      <c r="F16" s="336">
        <f>+'FLUJO MENSUAL'!F242</f>
        <v>258535.47</v>
      </c>
      <c r="G16" s="340">
        <f>+'FLUJO MENSUAL'!G242</f>
        <v>36010.79</v>
      </c>
      <c r="H16" s="336">
        <f>+'FLUJO MENSUAL'!H242</f>
        <v>260651.09</v>
      </c>
      <c r="I16" s="340">
        <f>+'FLUJO MENSUAL'!I242</f>
        <v>34705.840000000004</v>
      </c>
      <c r="J16" s="336">
        <f>+'FLUJO MENSUAL'!J242</f>
        <v>263324.8</v>
      </c>
      <c r="K16" s="340">
        <f>+'FLUJO MENSUAL'!K242</f>
        <v>35783.29</v>
      </c>
      <c r="L16" s="336">
        <f>+'FLUJO MENSUAL'!L242</f>
        <v>266233.75</v>
      </c>
      <c r="M16" s="340">
        <f>+'FLUJO MENSUAL'!M242</f>
        <v>34573.88</v>
      </c>
      <c r="N16" s="338">
        <f t="shared" si="3"/>
        <v>1557471.55</v>
      </c>
      <c r="O16" s="339">
        <f t="shared" si="4"/>
        <v>209738.05000000002</v>
      </c>
      <c r="P16" s="336">
        <f>+'FLUJO MENSUAL'!P242</f>
        <v>268878.07</v>
      </c>
      <c r="Q16" s="340">
        <f>+'FLUJO MENSUAL'!Q242</f>
        <v>35624.48</v>
      </c>
      <c r="R16" s="336">
        <f>+'FLUJO MENSUAL'!R242</f>
        <v>271933.93</v>
      </c>
      <c r="S16" s="340">
        <f>+'FLUJO MENSUAL'!S242</f>
        <v>35567.43</v>
      </c>
      <c r="T16" s="336">
        <f>+'FLUJO MENSUAL'!T242</f>
        <v>275900.45</v>
      </c>
      <c r="U16" s="340">
        <f>+'FLUJO MENSUAL'!U242</f>
        <v>34468.62</v>
      </c>
      <c r="V16" s="336">
        <f>+'FLUJO MENSUAL'!V242</f>
        <v>279250.14</v>
      </c>
      <c r="W16" s="340">
        <f>+'FLUJO MENSUAL'!W242</f>
        <v>35575.66</v>
      </c>
      <c r="X16" s="336"/>
      <c r="Y16" s="340"/>
      <c r="Z16" s="336"/>
      <c r="AA16" s="340"/>
      <c r="AB16" s="338">
        <f t="shared" si="5"/>
        <v>2653434.1400000006</v>
      </c>
      <c r="AC16" s="339">
        <f t="shared" si="6"/>
        <v>350974.24</v>
      </c>
      <c r="AD16" s="65"/>
      <c r="AE16" s="528"/>
      <c r="AF16" s="528"/>
      <c r="AG16" s="528"/>
      <c r="AH16" s="528"/>
      <c r="AI16" s="528"/>
      <c r="AJ16" s="528"/>
    </row>
    <row r="17" spans="1:36" ht="12.75">
      <c r="A17" s="238" t="s">
        <v>15</v>
      </c>
      <c r="B17" s="336">
        <f>+'FLUJO MENSUAL'!B243</f>
        <v>24723.64</v>
      </c>
      <c r="C17" s="340">
        <f>+'FLUJO MENSUAL'!C243</f>
        <v>3527.67</v>
      </c>
      <c r="D17" s="336">
        <f>+'FLUJO MENSUAL'!D243</f>
        <v>24987.79</v>
      </c>
      <c r="E17" s="340">
        <f>+'FLUJO MENSUAL'!E243</f>
        <v>3181.99</v>
      </c>
      <c r="F17" s="336">
        <f>+'FLUJO MENSUAL'!F243</f>
        <v>25263.42</v>
      </c>
      <c r="G17" s="340">
        <f>+'FLUJO MENSUAL'!G243</f>
        <v>3518.9</v>
      </c>
      <c r="H17" s="336">
        <f>+'FLUJO MENSUAL'!H243</f>
        <v>25470.15</v>
      </c>
      <c r="I17" s="340">
        <f>+'FLUJO MENSUAL'!I243</f>
        <v>3391.38</v>
      </c>
      <c r="J17" s="336">
        <f>+'FLUJO MENSUAL'!J243</f>
        <v>25731.43</v>
      </c>
      <c r="K17" s="340">
        <f>+'FLUJO MENSUAL'!K243</f>
        <v>3496.7000000000003</v>
      </c>
      <c r="L17" s="336">
        <f>+'FLUJO MENSUAL'!L243</f>
        <v>26015.67</v>
      </c>
      <c r="M17" s="340">
        <f>+'FLUJO MENSUAL'!M243</f>
        <v>3378.48</v>
      </c>
      <c r="N17" s="338">
        <f t="shared" si="3"/>
        <v>152192.09999999998</v>
      </c>
      <c r="O17" s="339">
        <f t="shared" si="4"/>
        <v>20495.12</v>
      </c>
      <c r="P17" s="336">
        <f>+'FLUJO MENSUAL'!P243</f>
        <v>26274.08</v>
      </c>
      <c r="Q17" s="340">
        <f>+'FLUJO MENSUAL'!Q243</f>
        <v>3481.1299999999997</v>
      </c>
      <c r="R17" s="336">
        <f>+'FLUJO MENSUAL'!R243</f>
        <v>26572.68</v>
      </c>
      <c r="S17" s="340">
        <f>+'FLUJO MENSUAL'!S243</f>
        <v>3475.5299999999997</v>
      </c>
      <c r="T17" s="336">
        <f>+'FLUJO MENSUAL'!T243</f>
        <v>26960.29</v>
      </c>
      <c r="U17" s="340">
        <f>+'FLUJO MENSUAL'!U243</f>
        <v>3368.1899999999996</v>
      </c>
      <c r="V17" s="336">
        <f>+'FLUJO MENSUAL'!V243</f>
        <v>27287.6</v>
      </c>
      <c r="W17" s="340">
        <f>+'FLUJO MENSUAL'!W243</f>
        <v>3476.37</v>
      </c>
      <c r="X17" s="336"/>
      <c r="Y17" s="340"/>
      <c r="Z17" s="336"/>
      <c r="AA17" s="340"/>
      <c r="AB17" s="338">
        <f t="shared" si="5"/>
        <v>259286.75</v>
      </c>
      <c r="AC17" s="339">
        <f t="shared" si="6"/>
        <v>34296.34</v>
      </c>
      <c r="AD17" s="65"/>
      <c r="AE17" s="528"/>
      <c r="AF17" s="528"/>
      <c r="AG17" s="528"/>
      <c r="AH17" s="528"/>
      <c r="AI17" s="528"/>
      <c r="AJ17" s="528"/>
    </row>
    <row r="18" spans="1:36" ht="12.75">
      <c r="A18" s="238" t="s">
        <v>14</v>
      </c>
      <c r="B18" s="336">
        <f>+'FLUJO MENSUAL'!B244</f>
        <v>16048.580000000002</v>
      </c>
      <c r="C18" s="340">
        <f>+'FLUJO MENSUAL'!C244</f>
        <v>2289.92</v>
      </c>
      <c r="D18" s="336">
        <f>+'FLUJO MENSUAL'!D244</f>
        <v>16219.960000000001</v>
      </c>
      <c r="E18" s="340">
        <f>+'FLUJO MENSUAL'!E244</f>
        <v>2065.48</v>
      </c>
      <c r="F18" s="336">
        <f>+'FLUJO MENSUAL'!F244</f>
        <v>16398.96</v>
      </c>
      <c r="G18" s="340">
        <f>+'FLUJO MENSUAL'!G244</f>
        <v>2284.13</v>
      </c>
      <c r="H18" s="336">
        <f>+'FLUJO MENSUAL'!H244</f>
        <v>16533.06</v>
      </c>
      <c r="I18" s="340">
        <f>+'FLUJO MENSUAL'!I244</f>
        <v>2201.43</v>
      </c>
      <c r="J18" s="336">
        <f>+'FLUJO MENSUAL'!J244</f>
        <v>16702.75</v>
      </c>
      <c r="K18" s="340">
        <f>+'FLUJO MENSUAL'!K244</f>
        <v>2269.7200000000003</v>
      </c>
      <c r="L18" s="336">
        <f>+'FLUJO MENSUAL'!L244</f>
        <v>16887.170000000002</v>
      </c>
      <c r="M18" s="340">
        <f>+'FLUJO MENSUAL'!M244</f>
        <v>2193.03</v>
      </c>
      <c r="N18" s="338">
        <f t="shared" si="3"/>
        <v>98790.48</v>
      </c>
      <c r="O18" s="339">
        <f t="shared" si="4"/>
        <v>13303.710000000001</v>
      </c>
      <c r="P18" s="336">
        <f>+'FLUJO MENSUAL'!P244</f>
        <v>17054.99</v>
      </c>
      <c r="Q18" s="340">
        <f>+'FLUJO MENSUAL'!Q244</f>
        <v>2259.66</v>
      </c>
      <c r="R18" s="336">
        <f>+'FLUJO MENSUAL'!R244</f>
        <v>17248.73</v>
      </c>
      <c r="S18" s="340">
        <f>+'FLUJO MENSUAL'!S244</f>
        <v>2256.09</v>
      </c>
      <c r="T18" s="336">
        <f>+'FLUJO MENSUAL'!T244</f>
        <v>17500.420000000002</v>
      </c>
      <c r="U18" s="340">
        <f>+'FLUJO MENSUAL'!U244</f>
        <v>2186.37</v>
      </c>
      <c r="V18" s="336">
        <f>+'FLUJO MENSUAL'!V244</f>
        <v>17712.79</v>
      </c>
      <c r="W18" s="340">
        <f>+'FLUJO MENSUAL'!W244</f>
        <v>2256.5299999999997</v>
      </c>
      <c r="X18" s="336"/>
      <c r="Y18" s="340"/>
      <c r="Z18" s="336"/>
      <c r="AA18" s="340"/>
      <c r="AB18" s="338">
        <f t="shared" si="5"/>
        <v>168307.41000000003</v>
      </c>
      <c r="AC18" s="339">
        <f t="shared" si="6"/>
        <v>22262.359999999997</v>
      </c>
      <c r="AE18" s="528"/>
      <c r="AF18" s="528"/>
      <c r="AG18" s="528"/>
      <c r="AH18" s="528"/>
      <c r="AI18" s="528"/>
      <c r="AJ18" s="528"/>
    </row>
    <row r="19" spans="1:36" ht="12.75">
      <c r="A19" s="238" t="s">
        <v>13</v>
      </c>
      <c r="B19" s="336">
        <f>+'FLUJO MENSUAL'!B245</f>
        <v>59533.18</v>
      </c>
      <c r="C19" s="340">
        <f>+'FLUJO MENSUAL'!C245</f>
        <v>8494.49</v>
      </c>
      <c r="D19" s="336">
        <f>+'FLUJO MENSUAL'!D245</f>
        <v>60169.15</v>
      </c>
      <c r="E19" s="340">
        <f>+'FLUJO MENSUAL'!E245</f>
        <v>7662.12</v>
      </c>
      <c r="F19" s="336">
        <f>+'FLUJO MENSUAL'!F245</f>
        <v>60832.94</v>
      </c>
      <c r="G19" s="340">
        <f>+'FLUJO MENSUAL'!G245</f>
        <v>8473.26</v>
      </c>
      <c r="H19" s="336">
        <f>+'FLUJO MENSUAL'!H245</f>
        <v>61330.63</v>
      </c>
      <c r="I19" s="340">
        <f>+'FLUJO MENSUAL'!I245</f>
        <v>8166.2</v>
      </c>
      <c r="J19" s="336">
        <f>+'FLUJO MENSUAL'!J245</f>
        <v>61959.86</v>
      </c>
      <c r="K19" s="340">
        <f>+'FLUJO MENSUAL'!K245</f>
        <v>8419.710000000001</v>
      </c>
      <c r="L19" s="336">
        <f>+'FLUJO MENSUAL'!L245</f>
        <v>62644.22</v>
      </c>
      <c r="M19" s="340">
        <f>+'FLUJO MENSUAL'!M245</f>
        <v>8135.15</v>
      </c>
      <c r="N19" s="338">
        <f t="shared" si="3"/>
        <v>366469.98</v>
      </c>
      <c r="O19" s="339">
        <f t="shared" si="4"/>
        <v>49350.93</v>
      </c>
      <c r="P19" s="336">
        <f>+'FLUJO MENSUAL'!P245</f>
        <v>63266.54</v>
      </c>
      <c r="Q19" s="340">
        <f>+'FLUJO MENSUAL'!Q245</f>
        <v>8382.41</v>
      </c>
      <c r="R19" s="336">
        <f>+'FLUJO MENSUAL'!R245</f>
        <v>63985.46</v>
      </c>
      <c r="S19" s="340">
        <f>+'FLUJO MENSUAL'!S245</f>
        <v>8368.93</v>
      </c>
      <c r="T19" s="336">
        <f>+'FLUJO MENSUAL'!T245</f>
        <v>64918.89000000001</v>
      </c>
      <c r="U19" s="340">
        <f>+'FLUJO MENSUAL'!U245</f>
        <v>8110.419999999999</v>
      </c>
      <c r="V19" s="336">
        <f>+'FLUJO MENSUAL'!V245</f>
        <v>65706.95</v>
      </c>
      <c r="W19" s="340">
        <f>+'FLUJO MENSUAL'!W245</f>
        <v>8370.93</v>
      </c>
      <c r="X19" s="336"/>
      <c r="Y19" s="340"/>
      <c r="Z19" s="336"/>
      <c r="AA19" s="340"/>
      <c r="AB19" s="338">
        <f t="shared" si="5"/>
        <v>624347.82</v>
      </c>
      <c r="AC19" s="339">
        <f t="shared" si="6"/>
        <v>82583.62</v>
      </c>
      <c r="AE19" s="528"/>
      <c r="AF19" s="528"/>
      <c r="AG19" s="528"/>
      <c r="AH19" s="528"/>
      <c r="AI19" s="528"/>
      <c r="AJ19" s="528"/>
    </row>
    <row r="20" spans="1:36" ht="12.75">
      <c r="A20" s="238" t="s">
        <v>208</v>
      </c>
      <c r="B20" s="336">
        <f>+'FLUJO MENSUAL'!B246</f>
        <v>55537.51</v>
      </c>
      <c r="C20" s="340">
        <f>+'FLUJO MENSUAL'!C246</f>
        <v>7924.360000000001</v>
      </c>
      <c r="D20" s="336">
        <f>+'FLUJO MENSUAL'!D246</f>
        <v>56130.869999999995</v>
      </c>
      <c r="E20" s="340">
        <f>+'FLUJO MENSUAL'!E246</f>
        <v>7147.860000000001</v>
      </c>
      <c r="F20" s="336">
        <f>+'FLUJO MENSUAL'!F246</f>
        <v>56750.03</v>
      </c>
      <c r="G20" s="340">
        <f>+'FLUJO MENSUAL'!G246</f>
        <v>7904.58</v>
      </c>
      <c r="H20" s="336">
        <f>+'FLUJO MENSUAL'!H246</f>
        <v>57214.4</v>
      </c>
      <c r="I20" s="340">
        <f>+'FLUJO MENSUAL'!I246</f>
        <v>7618.15</v>
      </c>
      <c r="J20" s="336">
        <f>+'FLUJO MENSUAL'!J246</f>
        <v>57801.32</v>
      </c>
      <c r="K20" s="340">
        <f>+'FLUJO MENSUAL'!K246</f>
        <v>7854.66</v>
      </c>
      <c r="L20" s="336">
        <f>+'FLUJO MENSUAL'!L246</f>
        <v>58439.83</v>
      </c>
      <c r="M20" s="340">
        <f>+'FLUJO MENSUAL'!M246</f>
        <v>7589.129999999999</v>
      </c>
      <c r="N20" s="338">
        <f t="shared" si="3"/>
        <v>341873.96</v>
      </c>
      <c r="O20" s="339">
        <f t="shared" si="4"/>
        <v>46038.74</v>
      </c>
      <c r="P20" s="336">
        <f>+'FLUJO MENSUAL'!P246</f>
        <v>59020.29</v>
      </c>
      <c r="Q20" s="340">
        <f>+'FLUJO MENSUAL'!Q246</f>
        <v>7819.8</v>
      </c>
      <c r="R20" s="336">
        <f>+'FLUJO MENSUAL'!R246</f>
        <v>59691.049999999996</v>
      </c>
      <c r="S20" s="340">
        <f>+'FLUJO MENSUAL'!S246</f>
        <v>7807.24</v>
      </c>
      <c r="T20" s="336">
        <f>+'FLUJO MENSUAL'!T246</f>
        <v>60561.74</v>
      </c>
      <c r="U20" s="340">
        <f>+'FLUJO MENSUAL'!U246</f>
        <v>7566.09</v>
      </c>
      <c r="V20" s="336">
        <f>+'FLUJO MENSUAL'!V246</f>
        <v>61297</v>
      </c>
      <c r="W20" s="340">
        <f>+'FLUJO MENSUAL'!W246</f>
        <v>7809.0599999999995</v>
      </c>
      <c r="X20" s="336"/>
      <c r="Y20" s="340"/>
      <c r="Z20" s="336"/>
      <c r="AA20" s="340"/>
      <c r="AB20" s="338">
        <f t="shared" si="5"/>
        <v>582444.04</v>
      </c>
      <c r="AC20" s="339">
        <f t="shared" si="6"/>
        <v>77040.93</v>
      </c>
      <c r="AE20" s="528"/>
      <c r="AF20" s="528"/>
      <c r="AG20" s="528"/>
      <c r="AH20" s="528"/>
      <c r="AI20" s="528"/>
      <c r="AJ20" s="528"/>
    </row>
    <row r="21" spans="1:36" ht="12.75">
      <c r="A21" s="238" t="s">
        <v>229</v>
      </c>
      <c r="B21" s="336">
        <f>+'FLUJO MENSUAL'!B247</f>
        <v>88819.62</v>
      </c>
      <c r="C21" s="340">
        <f>+'FLUJO MENSUAL'!C247</f>
        <v>12673.24</v>
      </c>
      <c r="D21" s="336">
        <f>+'FLUJO MENSUAL'!D247</f>
        <v>89768.56999999999</v>
      </c>
      <c r="E21" s="340">
        <f>+'FLUJO MENSUAL'!E247</f>
        <v>11431.39</v>
      </c>
      <c r="F21" s="336">
        <f>+'FLUJO MENSUAL'!F247</f>
        <v>90758.78</v>
      </c>
      <c r="G21" s="340">
        <f>+'FLUJO MENSUAL'!G247</f>
        <v>12641.61</v>
      </c>
      <c r="H21" s="336">
        <f>+'FLUJO MENSUAL'!H247</f>
        <v>91501.44</v>
      </c>
      <c r="I21" s="340">
        <f>+'FLUJO MENSUAL'!I247</f>
        <v>12183.52</v>
      </c>
      <c r="J21" s="336">
        <f>+'FLUJO MENSUAL'!J247</f>
        <v>92440.06999999999</v>
      </c>
      <c r="K21" s="340">
        <f>+'FLUJO MENSUAL'!K247</f>
        <v>12561.68</v>
      </c>
      <c r="L21" s="336">
        <f>+'FLUJO MENSUAL'!L247</f>
        <v>93461.22</v>
      </c>
      <c r="M21" s="340">
        <f>+'FLUJO MENSUAL'!M247</f>
        <v>12137.119999999999</v>
      </c>
      <c r="N21" s="338">
        <f t="shared" si="3"/>
        <v>546749.7</v>
      </c>
      <c r="O21" s="339">
        <f t="shared" si="4"/>
        <v>73628.56</v>
      </c>
      <c r="P21" s="336">
        <f>+'FLUJO MENSUAL'!P247</f>
        <v>94389.55</v>
      </c>
      <c r="Q21" s="340">
        <f>+'FLUJO MENSUAL'!Q247</f>
        <v>12505.939999999999</v>
      </c>
      <c r="R21" s="336">
        <f>+'FLUJO MENSUAL'!R247</f>
        <v>95462.27</v>
      </c>
      <c r="S21" s="340">
        <f>+'FLUJO MENSUAL'!S247</f>
        <v>12485.92</v>
      </c>
      <c r="T21" s="336">
        <f>+'FLUJO MENSUAL'!T247</f>
        <v>96854.75</v>
      </c>
      <c r="U21" s="340">
        <f>+'FLUJO MENSUAL'!U247</f>
        <v>12100.240000000002</v>
      </c>
      <c r="V21" s="336">
        <f>+'FLUJO MENSUAL'!V247</f>
        <v>98030.62</v>
      </c>
      <c r="W21" s="340">
        <f>+'FLUJO MENSUAL'!W247</f>
        <v>12488.83</v>
      </c>
      <c r="X21" s="336"/>
      <c r="Y21" s="340"/>
      <c r="Z21" s="336"/>
      <c r="AA21" s="340"/>
      <c r="AB21" s="338">
        <f t="shared" si="5"/>
        <v>931486.89</v>
      </c>
      <c r="AC21" s="339">
        <f t="shared" si="6"/>
        <v>123209.49</v>
      </c>
      <c r="AE21" s="528"/>
      <c r="AF21" s="528"/>
      <c r="AG21" s="528"/>
      <c r="AH21" s="528"/>
      <c r="AI21" s="528"/>
      <c r="AJ21" s="528"/>
    </row>
    <row r="22" spans="1:36" ht="12.75">
      <c r="A22" s="238" t="s">
        <v>4</v>
      </c>
      <c r="B22" s="336">
        <f>+'FLUJO MENSUAL'!B248</f>
        <v>66597.04</v>
      </c>
      <c r="C22" s="340">
        <f>+'FLUJO MENSUAL'!C248</f>
        <v>9502.41</v>
      </c>
      <c r="D22" s="336">
        <f>+'FLUJO MENSUAL'!D248</f>
        <v>67308.48</v>
      </c>
      <c r="E22" s="340">
        <f>+'FLUJO MENSUAL'!E248</f>
        <v>8571.24</v>
      </c>
      <c r="F22" s="336">
        <f>+'FLUJO MENSUAL'!F248</f>
        <v>68051.03</v>
      </c>
      <c r="G22" s="340">
        <f>+'FLUJO MENSUAL'!G248</f>
        <v>9478.63</v>
      </c>
      <c r="H22" s="336">
        <f>+'FLUJO MENSUAL'!H248</f>
        <v>68607.78</v>
      </c>
      <c r="I22" s="340">
        <f>+'FLUJO MENSUAL'!I248</f>
        <v>9135.18</v>
      </c>
      <c r="J22" s="336">
        <f>+'FLUJO MENSUAL'!J248</f>
        <v>69311.66</v>
      </c>
      <c r="K22" s="340">
        <f>+'FLUJO MENSUAL'!K248</f>
        <v>9418.789999999999</v>
      </c>
      <c r="L22" s="336">
        <f>+'FLUJO MENSUAL'!L248</f>
        <v>70077.23</v>
      </c>
      <c r="M22" s="340">
        <f>+'FLUJO MENSUAL'!M248</f>
        <v>9100.42</v>
      </c>
      <c r="N22" s="338">
        <f t="shared" si="3"/>
        <v>409953.22</v>
      </c>
      <c r="O22" s="339">
        <f t="shared" si="4"/>
        <v>55206.67</v>
      </c>
      <c r="P22" s="336">
        <f>+'FLUJO MENSUAL'!P248</f>
        <v>70773.38</v>
      </c>
      <c r="Q22" s="340">
        <f>+'FLUJO MENSUAL'!Q248</f>
        <v>9376.94</v>
      </c>
      <c r="R22" s="336">
        <f>+'FLUJO MENSUAL'!R248</f>
        <v>71577.61</v>
      </c>
      <c r="S22" s="340">
        <f>+'FLUJO MENSUAL'!S248</f>
        <v>9361.99</v>
      </c>
      <c r="T22" s="336">
        <f>+'FLUJO MENSUAL'!T248</f>
        <v>72621.79</v>
      </c>
      <c r="U22" s="340">
        <f>+'FLUJO MENSUAL'!U248</f>
        <v>9072.71</v>
      </c>
      <c r="V22" s="336">
        <f>+'FLUJO MENSUAL'!V248</f>
        <v>73503.37</v>
      </c>
      <c r="W22" s="340">
        <f>+'FLUJO MENSUAL'!W248</f>
        <v>9364.1</v>
      </c>
      <c r="X22" s="336"/>
      <c r="Y22" s="340"/>
      <c r="Z22" s="336"/>
      <c r="AA22" s="340"/>
      <c r="AB22" s="338">
        <f t="shared" si="5"/>
        <v>698429.37</v>
      </c>
      <c r="AC22" s="339">
        <f t="shared" si="6"/>
        <v>92382.41</v>
      </c>
      <c r="AE22" s="528"/>
      <c r="AF22" s="528"/>
      <c r="AG22" s="528"/>
      <c r="AH22" s="528"/>
      <c r="AI22" s="528"/>
      <c r="AJ22" s="528"/>
    </row>
    <row r="23" spans="1:36" ht="12.75">
      <c r="A23" s="238" t="s">
        <v>10</v>
      </c>
      <c r="B23" s="336">
        <f>+'FLUJO MENSUAL'!B249</f>
        <v>20287.260000000002</v>
      </c>
      <c r="C23" s="340">
        <f>+'FLUJO MENSUAL'!C249</f>
        <v>2894.67</v>
      </c>
      <c r="D23" s="336">
        <f>+'FLUJO MENSUAL'!D249</f>
        <v>20503.92</v>
      </c>
      <c r="E23" s="340">
        <f>+'FLUJO MENSUAL'!E249</f>
        <v>2610.99</v>
      </c>
      <c r="F23" s="336">
        <f>+'FLUJO MENSUAL'!F249</f>
        <v>20730.18</v>
      </c>
      <c r="G23" s="340">
        <f>+'FLUJO MENSUAL'!G249</f>
        <v>2887.48</v>
      </c>
      <c r="H23" s="336">
        <f>+'FLUJO MENSUAL'!H249</f>
        <v>20899.719999999998</v>
      </c>
      <c r="I23" s="340">
        <f>+'FLUJO MENSUAL'!I249</f>
        <v>2782.83</v>
      </c>
      <c r="J23" s="336">
        <f>+'FLUJO MENSUAL'!J249</f>
        <v>21114.2</v>
      </c>
      <c r="K23" s="340">
        <f>+'FLUJO MENSUAL'!K249</f>
        <v>2869.1800000000003</v>
      </c>
      <c r="L23" s="336">
        <f>+'FLUJO MENSUAL'!L249</f>
        <v>21347.35</v>
      </c>
      <c r="M23" s="340">
        <f>+'FLUJO MENSUAL'!M249</f>
        <v>2772.21</v>
      </c>
      <c r="N23" s="338">
        <f t="shared" si="3"/>
        <v>124882.63</v>
      </c>
      <c r="O23" s="339">
        <f t="shared" si="4"/>
        <v>16817.36</v>
      </c>
      <c r="P23" s="336">
        <f>+'FLUJO MENSUAL'!P249</f>
        <v>21559.48</v>
      </c>
      <c r="Q23" s="340">
        <f>+'FLUJO MENSUAL'!Q249</f>
        <v>2856.48</v>
      </c>
      <c r="R23" s="336">
        <f>+'FLUJO MENSUAL'!R249</f>
        <v>21804.41</v>
      </c>
      <c r="S23" s="340">
        <f>+'FLUJO MENSUAL'!S249</f>
        <v>2851.9300000000003</v>
      </c>
      <c r="T23" s="336">
        <f>+'FLUJO MENSUAL'!T249</f>
        <v>22122.56</v>
      </c>
      <c r="U23" s="340">
        <f>+'FLUJO MENSUAL'!U249</f>
        <v>2763.7599999999998</v>
      </c>
      <c r="V23" s="336">
        <f>+'FLUJO MENSUAL'!V249</f>
        <v>22391.04</v>
      </c>
      <c r="W23" s="340">
        <f>+'FLUJO MENSUAL'!W249</f>
        <v>2852.5299999999997</v>
      </c>
      <c r="X23" s="336"/>
      <c r="Y23" s="340"/>
      <c r="Z23" s="336"/>
      <c r="AA23" s="340"/>
      <c r="AB23" s="338">
        <f t="shared" si="5"/>
        <v>212760.12000000002</v>
      </c>
      <c r="AC23" s="339">
        <f t="shared" si="6"/>
        <v>28142.059999999998</v>
      </c>
      <c r="AE23" s="528"/>
      <c r="AF23" s="528"/>
      <c r="AG23" s="528"/>
      <c r="AH23" s="528"/>
      <c r="AI23" s="528"/>
      <c r="AJ23" s="528"/>
    </row>
    <row r="24" spans="1:36" ht="13.5" thickBot="1">
      <c r="A24" s="239" t="s">
        <v>219</v>
      </c>
      <c r="B24" s="435">
        <f>+'FLUJO MENSUAL'!B250</f>
        <v>247576.5</v>
      </c>
      <c r="C24" s="727">
        <f>+'FLUJO MENSUAL'!C250</f>
        <v>35325.42</v>
      </c>
      <c r="D24" s="435">
        <f>+'FLUJO MENSUAL'!D250</f>
        <v>250221.52</v>
      </c>
      <c r="E24" s="727">
        <f>+'FLUJO MENSUAL'!E250</f>
        <v>31863.86</v>
      </c>
      <c r="F24" s="435">
        <f>+'FLUJO MENSUAL'!F250</f>
        <v>252981.72</v>
      </c>
      <c r="G24" s="727">
        <f>+'FLUJO MENSUAL'!G250</f>
        <v>35237.270000000004</v>
      </c>
      <c r="H24" s="435">
        <f>+'FLUJO MENSUAL'!H250</f>
        <v>255051.72</v>
      </c>
      <c r="I24" s="727">
        <f>+'FLUJO MENSUAL'!I250</f>
        <v>33960.32</v>
      </c>
      <c r="J24" s="435">
        <f>+'FLUJO MENSUAL'!J250</f>
        <v>257668.16</v>
      </c>
      <c r="K24" s="727">
        <f>+'FLUJO MENSUAL'!K250</f>
        <v>35014.62</v>
      </c>
      <c r="L24" s="435">
        <f>+'FLUJO MENSUAL'!L250</f>
        <v>260514.43999999997</v>
      </c>
      <c r="M24" s="727">
        <f>+'FLUJO MENSUAL'!M250</f>
        <v>33831.24</v>
      </c>
      <c r="N24" s="421">
        <f t="shared" si="3"/>
        <v>1524014.0599999998</v>
      </c>
      <c r="O24" s="422">
        <f t="shared" si="4"/>
        <v>205232.72999999998</v>
      </c>
      <c r="P24" s="435">
        <f>+'FLUJO MENSUAL'!P250</f>
        <v>263102.14</v>
      </c>
      <c r="Q24" s="727">
        <f>+'FLUJO MENSUAL'!Q250</f>
        <v>34859.270000000004</v>
      </c>
      <c r="R24" s="435">
        <f>+'FLUJO MENSUAL'!R250</f>
        <v>266092.17</v>
      </c>
      <c r="S24" s="727">
        <f>+'FLUJO MENSUAL'!S250</f>
        <v>34803.43</v>
      </c>
      <c r="T24" s="435">
        <f>+'FLUJO MENSUAL'!T250</f>
        <v>269973.67</v>
      </c>
      <c r="U24" s="727">
        <f>+'FLUJO MENSUAL'!U250</f>
        <v>33728.22</v>
      </c>
      <c r="V24" s="435">
        <f>+'FLUJO MENSUAL'!V250</f>
        <v>273251.21</v>
      </c>
      <c r="W24" s="727">
        <f>+'FLUJO MENSUAL'!W250</f>
        <v>34811.44</v>
      </c>
      <c r="X24" s="435"/>
      <c r="Y24" s="727"/>
      <c r="Z24" s="435"/>
      <c r="AA24" s="727"/>
      <c r="AB24" s="421">
        <f t="shared" si="5"/>
        <v>2596433.2499999995</v>
      </c>
      <c r="AC24" s="422">
        <f t="shared" si="6"/>
        <v>343435.09</v>
      </c>
      <c r="AE24" s="528"/>
      <c r="AF24" s="528"/>
      <c r="AG24" s="528"/>
      <c r="AH24" s="528"/>
      <c r="AI24" s="528"/>
      <c r="AJ24" s="528"/>
    </row>
    <row r="25" spans="1:36" ht="13.5" thickBot="1">
      <c r="A25" s="143" t="s">
        <v>244</v>
      </c>
      <c r="B25" s="922">
        <f aca="true" t="shared" si="7" ref="B25:Q25">B12</f>
        <v>1149255.05</v>
      </c>
      <c r="C25" s="923">
        <f t="shared" si="7"/>
        <v>163981.33000000002</v>
      </c>
      <c r="D25" s="362">
        <f t="shared" si="7"/>
        <v>1161533.3599999999</v>
      </c>
      <c r="E25" s="363">
        <f t="shared" si="7"/>
        <v>147912.53000000003</v>
      </c>
      <c r="F25" s="362">
        <f>F12</f>
        <v>1174346.2100000002</v>
      </c>
      <c r="G25" s="363">
        <f>G12</f>
        <v>163571.91</v>
      </c>
      <c r="H25" s="362">
        <f aca="true" t="shared" si="8" ref="H25:M25">H12</f>
        <v>1183955.23</v>
      </c>
      <c r="I25" s="363">
        <f t="shared" si="8"/>
        <v>157644.50999999998</v>
      </c>
      <c r="J25" s="362">
        <f t="shared" si="8"/>
        <v>1196100.7799999998</v>
      </c>
      <c r="K25" s="363">
        <f t="shared" si="8"/>
        <v>162538.5</v>
      </c>
      <c r="L25" s="362">
        <f t="shared" si="8"/>
        <v>1209313.31</v>
      </c>
      <c r="M25" s="363">
        <f t="shared" si="8"/>
        <v>157044.88999999998</v>
      </c>
      <c r="N25" s="362">
        <f t="shared" si="7"/>
        <v>7074503.9399999995</v>
      </c>
      <c r="O25" s="363">
        <f t="shared" si="7"/>
        <v>952693.67</v>
      </c>
      <c r="P25" s="362">
        <f t="shared" si="7"/>
        <v>1221325.4100000001</v>
      </c>
      <c r="Q25" s="363">
        <f t="shared" si="7"/>
        <v>161817.23000000004</v>
      </c>
      <c r="R25" s="362">
        <f aca="true" t="shared" si="9" ref="R25:W25">R12</f>
        <v>1235205.25</v>
      </c>
      <c r="S25" s="363">
        <f t="shared" si="9"/>
        <v>161558.15</v>
      </c>
      <c r="T25" s="362">
        <f t="shared" si="9"/>
        <v>1253223.1900000002</v>
      </c>
      <c r="U25" s="363">
        <f t="shared" si="9"/>
        <v>156567.07</v>
      </c>
      <c r="V25" s="362">
        <f t="shared" si="9"/>
        <v>1268437.6700000002</v>
      </c>
      <c r="W25" s="363">
        <f t="shared" si="9"/>
        <v>161595.46000000002</v>
      </c>
      <c r="X25" s="362">
        <f aca="true" t="shared" si="10" ref="X25:AC25">X12</f>
        <v>0</v>
      </c>
      <c r="Y25" s="363">
        <f t="shared" si="10"/>
        <v>0</v>
      </c>
      <c r="Z25" s="362">
        <f t="shared" si="10"/>
        <v>0</v>
      </c>
      <c r="AA25" s="363">
        <f t="shared" si="10"/>
        <v>0</v>
      </c>
      <c r="AB25" s="362">
        <f t="shared" si="10"/>
        <v>12052695.459999999</v>
      </c>
      <c r="AC25" s="363">
        <f t="shared" si="10"/>
        <v>1594231.58</v>
      </c>
      <c r="AE25" s="528"/>
      <c r="AF25" s="528"/>
      <c r="AG25" s="528"/>
      <c r="AH25" s="528"/>
      <c r="AI25" s="528"/>
      <c r="AJ25" s="528"/>
    </row>
    <row r="26" spans="1:36" ht="13.5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E26" s="528"/>
      <c r="AF26" s="528"/>
      <c r="AG26" s="528"/>
      <c r="AH26" s="528"/>
      <c r="AI26" s="528"/>
      <c r="AJ26" s="528"/>
    </row>
    <row r="27" spans="1:36" ht="24" customHeight="1" thickBot="1">
      <c r="A27" s="161"/>
      <c r="B27" s="49"/>
      <c r="C27" s="49"/>
      <c r="D27" s="49"/>
      <c r="E27" s="49"/>
      <c r="F27" s="98"/>
      <c r="G27" s="99" t="s">
        <v>204</v>
      </c>
      <c r="H27" s="49"/>
      <c r="I27" s="99"/>
      <c r="J27" s="49"/>
      <c r="K27" s="99"/>
      <c r="L27" s="49"/>
      <c r="M27" s="99"/>
      <c r="N27" s="49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8"/>
      <c r="AE27" s="528"/>
      <c r="AF27" s="528"/>
      <c r="AG27" s="528"/>
      <c r="AH27" s="528"/>
      <c r="AI27" s="528"/>
      <c r="AJ27" s="528"/>
    </row>
    <row r="28" spans="1:36" ht="12.75">
      <c r="A28" s="242" t="s">
        <v>101</v>
      </c>
      <c r="B28" s="364">
        <f aca="true" t="shared" si="11" ref="B28:M28">B29</f>
        <v>0</v>
      </c>
      <c r="C28" s="365">
        <f t="shared" si="11"/>
        <v>0</v>
      </c>
      <c r="D28" s="364">
        <f t="shared" si="11"/>
        <v>0</v>
      </c>
      <c r="E28" s="365">
        <f t="shared" si="11"/>
        <v>0</v>
      </c>
      <c r="F28" s="364">
        <f t="shared" si="11"/>
        <v>0</v>
      </c>
      <c r="G28" s="365">
        <f t="shared" si="11"/>
        <v>0</v>
      </c>
      <c r="H28" s="364">
        <f t="shared" si="11"/>
        <v>0</v>
      </c>
      <c r="I28" s="365">
        <f t="shared" si="11"/>
        <v>0</v>
      </c>
      <c r="J28" s="364">
        <f t="shared" si="11"/>
        <v>0</v>
      </c>
      <c r="K28" s="365">
        <f t="shared" si="11"/>
        <v>0</v>
      </c>
      <c r="L28" s="364">
        <f t="shared" si="11"/>
        <v>0</v>
      </c>
      <c r="M28" s="365">
        <f t="shared" si="11"/>
        <v>0</v>
      </c>
      <c r="N28" s="364">
        <f aca="true" t="shared" si="12" ref="N28:N80">B28+D28+F28+H28+J28+L28</f>
        <v>0</v>
      </c>
      <c r="O28" s="365">
        <f aca="true" t="shared" si="13" ref="O28:O80">C28+E28+G28+I28+K28+M28</f>
        <v>0</v>
      </c>
      <c r="P28" s="364">
        <f aca="true" t="shared" si="14" ref="P28:W28">P29</f>
        <v>0</v>
      </c>
      <c r="Q28" s="365">
        <f t="shared" si="14"/>
        <v>0</v>
      </c>
      <c r="R28" s="364">
        <f t="shared" si="14"/>
        <v>0</v>
      </c>
      <c r="S28" s="365">
        <f t="shared" si="14"/>
        <v>0</v>
      </c>
      <c r="T28" s="364">
        <f t="shared" si="14"/>
        <v>0</v>
      </c>
      <c r="U28" s="365">
        <f t="shared" si="14"/>
        <v>0</v>
      </c>
      <c r="V28" s="364">
        <f t="shared" si="14"/>
        <v>0</v>
      </c>
      <c r="W28" s="365">
        <f t="shared" si="14"/>
        <v>0</v>
      </c>
      <c r="X28" s="364">
        <f>X29</f>
        <v>0</v>
      </c>
      <c r="Y28" s="365">
        <f>Y29</f>
        <v>0</v>
      </c>
      <c r="Z28" s="364">
        <f>Z29</f>
        <v>0</v>
      </c>
      <c r="AA28" s="365">
        <f>AA29</f>
        <v>0</v>
      </c>
      <c r="AB28" s="364">
        <f aca="true" t="shared" si="15" ref="AB28:AB80">N28+P28+R28+T28+V28+X28+Z28</f>
        <v>0</v>
      </c>
      <c r="AC28" s="365">
        <f aca="true" t="shared" si="16" ref="AC28:AC80">O28+Q28+S28+U28+W28+Y28+AA28</f>
        <v>0</v>
      </c>
      <c r="AE28" s="528"/>
      <c r="AF28" s="528"/>
      <c r="AG28" s="528"/>
      <c r="AH28" s="528"/>
      <c r="AI28" s="528"/>
      <c r="AJ28" s="528"/>
    </row>
    <row r="29" spans="1:36" ht="12.75">
      <c r="A29" s="243" t="s">
        <v>1</v>
      </c>
      <c r="B29" s="419"/>
      <c r="C29" s="631"/>
      <c r="D29" s="419"/>
      <c r="E29" s="631"/>
      <c r="F29" s="419"/>
      <c r="G29" s="631"/>
      <c r="H29" s="419"/>
      <c r="I29" s="631"/>
      <c r="J29" s="419"/>
      <c r="K29" s="631"/>
      <c r="L29" s="419"/>
      <c r="M29" s="631"/>
      <c r="N29" s="360">
        <f t="shared" si="12"/>
        <v>0</v>
      </c>
      <c r="O29" s="863">
        <f t="shared" si="13"/>
        <v>0</v>
      </c>
      <c r="P29" s="419"/>
      <c r="Q29" s="631"/>
      <c r="R29" s="419"/>
      <c r="S29" s="631"/>
      <c r="T29" s="419"/>
      <c r="U29" s="631"/>
      <c r="V29" s="419"/>
      <c r="W29" s="631"/>
      <c r="X29" s="419"/>
      <c r="Y29" s="631"/>
      <c r="Z29" s="885"/>
      <c r="AA29" s="366"/>
      <c r="AB29" s="360">
        <f t="shared" si="15"/>
        <v>0</v>
      </c>
      <c r="AC29" s="361">
        <f t="shared" si="16"/>
        <v>0</v>
      </c>
      <c r="AE29" s="528"/>
      <c r="AF29" s="528"/>
      <c r="AG29" s="528"/>
      <c r="AH29" s="528"/>
      <c r="AI29" s="528"/>
      <c r="AJ29" s="528"/>
    </row>
    <row r="30" spans="1:36" ht="12.75">
      <c r="A30" s="160" t="s">
        <v>249</v>
      </c>
      <c r="B30" s="372">
        <f aca="true" t="shared" si="17" ref="B30:G30">SUM(B31:B47)</f>
        <v>0</v>
      </c>
      <c r="C30" s="373">
        <f t="shared" si="17"/>
        <v>0</v>
      </c>
      <c r="D30" s="372">
        <f t="shared" si="17"/>
        <v>0</v>
      </c>
      <c r="E30" s="373">
        <f t="shared" si="17"/>
        <v>0</v>
      </c>
      <c r="F30" s="372">
        <f t="shared" si="17"/>
        <v>0</v>
      </c>
      <c r="G30" s="373">
        <f t="shared" si="17"/>
        <v>0</v>
      </c>
      <c r="H30" s="372">
        <f aca="true" t="shared" si="18" ref="H30:M30">SUM(H31:H47)</f>
        <v>0</v>
      </c>
      <c r="I30" s="373">
        <f t="shared" si="18"/>
        <v>0</v>
      </c>
      <c r="J30" s="372">
        <f t="shared" si="18"/>
        <v>0</v>
      </c>
      <c r="K30" s="373">
        <f t="shared" si="18"/>
        <v>0</v>
      </c>
      <c r="L30" s="372">
        <f t="shared" si="18"/>
        <v>0</v>
      </c>
      <c r="M30" s="373">
        <f t="shared" si="18"/>
        <v>0</v>
      </c>
      <c r="N30" s="372">
        <f t="shared" si="12"/>
        <v>0</v>
      </c>
      <c r="O30" s="373">
        <f t="shared" si="13"/>
        <v>0</v>
      </c>
      <c r="P30" s="372">
        <f>SUM(P31:P47)</f>
        <v>0</v>
      </c>
      <c r="Q30" s="373">
        <f>SUM(Q31:Q47)</f>
        <v>0</v>
      </c>
      <c r="R30" s="372">
        <f aca="true" t="shared" si="19" ref="R30:Y30">SUM(R31:R47)</f>
        <v>0</v>
      </c>
      <c r="S30" s="373">
        <f t="shared" si="19"/>
        <v>0</v>
      </c>
      <c r="T30" s="372">
        <f t="shared" si="19"/>
        <v>0</v>
      </c>
      <c r="U30" s="373">
        <f t="shared" si="19"/>
        <v>0</v>
      </c>
      <c r="V30" s="372">
        <f t="shared" si="19"/>
        <v>0</v>
      </c>
      <c r="W30" s="373">
        <f t="shared" si="19"/>
        <v>0</v>
      </c>
      <c r="X30" s="372">
        <f t="shared" si="19"/>
        <v>0</v>
      </c>
      <c r="Y30" s="373">
        <f t="shared" si="19"/>
        <v>0</v>
      </c>
      <c r="Z30" s="372">
        <f>SUM(Z31:Z47)</f>
        <v>0</v>
      </c>
      <c r="AA30" s="373">
        <f>SUM(AA31:AA47)</f>
        <v>0</v>
      </c>
      <c r="AB30" s="372">
        <f t="shared" si="15"/>
        <v>0</v>
      </c>
      <c r="AC30" s="373">
        <f t="shared" si="16"/>
        <v>0</v>
      </c>
      <c r="AE30" s="528"/>
      <c r="AF30" s="528"/>
      <c r="AG30" s="528"/>
      <c r="AH30" s="528"/>
      <c r="AI30" s="528"/>
      <c r="AJ30" s="528"/>
    </row>
    <row r="31" spans="1:36" ht="12.75">
      <c r="A31" s="237" t="s">
        <v>1</v>
      </c>
      <c r="B31" s="336"/>
      <c r="C31" s="340"/>
      <c r="D31" s="336"/>
      <c r="E31" s="340"/>
      <c r="F31" s="336"/>
      <c r="G31" s="340"/>
      <c r="H31" s="336"/>
      <c r="I31" s="340"/>
      <c r="J31" s="336"/>
      <c r="K31" s="340"/>
      <c r="L31" s="336"/>
      <c r="M31" s="340"/>
      <c r="N31" s="332">
        <f t="shared" si="12"/>
        <v>0</v>
      </c>
      <c r="O31" s="333">
        <f t="shared" si="13"/>
        <v>0</v>
      </c>
      <c r="P31" s="336"/>
      <c r="Q31" s="340"/>
      <c r="R31" s="336"/>
      <c r="S31" s="340"/>
      <c r="T31" s="336"/>
      <c r="U31" s="340"/>
      <c r="V31" s="336"/>
      <c r="W31" s="340"/>
      <c r="X31" s="336"/>
      <c r="Y31" s="340"/>
      <c r="Z31" s="329"/>
      <c r="AA31" s="330"/>
      <c r="AB31" s="332">
        <f t="shared" si="15"/>
        <v>0</v>
      </c>
      <c r="AC31" s="333">
        <f t="shared" si="16"/>
        <v>0</v>
      </c>
      <c r="AE31" s="528"/>
      <c r="AF31" s="528"/>
      <c r="AG31" s="528"/>
      <c r="AH31" s="528"/>
      <c r="AI31" s="528"/>
      <c r="AJ31" s="528"/>
    </row>
    <row r="32" spans="1:36" ht="12.75">
      <c r="A32" s="238" t="s">
        <v>36</v>
      </c>
      <c r="B32" s="336"/>
      <c r="C32" s="340"/>
      <c r="D32" s="336"/>
      <c r="E32" s="340"/>
      <c r="F32" s="336"/>
      <c r="G32" s="340"/>
      <c r="H32" s="336"/>
      <c r="I32" s="340"/>
      <c r="J32" s="336"/>
      <c r="K32" s="340"/>
      <c r="L32" s="336"/>
      <c r="M32" s="340"/>
      <c r="N32" s="338">
        <f t="shared" si="12"/>
        <v>0</v>
      </c>
      <c r="O32" s="339">
        <f t="shared" si="13"/>
        <v>0</v>
      </c>
      <c r="P32" s="336"/>
      <c r="Q32" s="340"/>
      <c r="R32" s="336"/>
      <c r="S32" s="340"/>
      <c r="T32" s="336"/>
      <c r="U32" s="340"/>
      <c r="V32" s="336"/>
      <c r="W32" s="340"/>
      <c r="X32" s="336"/>
      <c r="Y32" s="340"/>
      <c r="Z32" s="336"/>
      <c r="AA32" s="340"/>
      <c r="AB32" s="338">
        <f t="shared" si="15"/>
        <v>0</v>
      </c>
      <c r="AC32" s="339">
        <f t="shared" si="16"/>
        <v>0</v>
      </c>
      <c r="AE32" s="528"/>
      <c r="AF32" s="528"/>
      <c r="AG32" s="528"/>
      <c r="AH32" s="528"/>
      <c r="AI32" s="528"/>
      <c r="AJ32" s="528"/>
    </row>
    <row r="33" spans="1:36" ht="12.75">
      <c r="A33" s="238" t="s">
        <v>37</v>
      </c>
      <c r="B33" s="336"/>
      <c r="C33" s="340"/>
      <c r="D33" s="336"/>
      <c r="E33" s="340"/>
      <c r="F33" s="336"/>
      <c r="G33" s="340"/>
      <c r="H33" s="336"/>
      <c r="I33" s="340"/>
      <c r="J33" s="336"/>
      <c r="K33" s="340"/>
      <c r="L33" s="336"/>
      <c r="M33" s="340"/>
      <c r="N33" s="338">
        <f t="shared" si="12"/>
        <v>0</v>
      </c>
      <c r="O33" s="339">
        <f t="shared" si="13"/>
        <v>0</v>
      </c>
      <c r="P33" s="336"/>
      <c r="Q33" s="340"/>
      <c r="R33" s="336"/>
      <c r="S33" s="340"/>
      <c r="T33" s="336"/>
      <c r="U33" s="340"/>
      <c r="V33" s="336"/>
      <c r="W33" s="340"/>
      <c r="X33" s="336"/>
      <c r="Y33" s="340"/>
      <c r="Z33" s="336"/>
      <c r="AA33" s="340"/>
      <c r="AB33" s="338">
        <f t="shared" si="15"/>
        <v>0</v>
      </c>
      <c r="AC33" s="339">
        <f t="shared" si="16"/>
        <v>0</v>
      </c>
      <c r="AE33" s="528"/>
      <c r="AF33" s="528"/>
      <c r="AG33" s="528"/>
      <c r="AH33" s="528"/>
      <c r="AI33" s="528"/>
      <c r="AJ33" s="528"/>
    </row>
    <row r="34" spans="1:36" ht="12.75">
      <c r="A34" s="238" t="s">
        <v>250</v>
      </c>
      <c r="B34" s="336"/>
      <c r="C34" s="340"/>
      <c r="D34" s="336"/>
      <c r="E34" s="340"/>
      <c r="F34" s="336"/>
      <c r="G34" s="340"/>
      <c r="H34" s="336"/>
      <c r="I34" s="340"/>
      <c r="J34" s="336"/>
      <c r="K34" s="340"/>
      <c r="L34" s="336"/>
      <c r="M34" s="340"/>
      <c r="N34" s="338">
        <f t="shared" si="12"/>
        <v>0</v>
      </c>
      <c r="O34" s="339">
        <f t="shared" si="13"/>
        <v>0</v>
      </c>
      <c r="P34" s="336"/>
      <c r="Q34" s="340"/>
      <c r="R34" s="336"/>
      <c r="S34" s="340"/>
      <c r="T34" s="336"/>
      <c r="U34" s="340"/>
      <c r="V34" s="336"/>
      <c r="W34" s="340"/>
      <c r="X34" s="336"/>
      <c r="Y34" s="340"/>
      <c r="Z34" s="336"/>
      <c r="AA34" s="340"/>
      <c r="AB34" s="338">
        <f t="shared" si="15"/>
        <v>0</v>
      </c>
      <c r="AC34" s="339">
        <f t="shared" si="16"/>
        <v>0</v>
      </c>
      <c r="AE34" s="528"/>
      <c r="AF34" s="528"/>
      <c r="AG34" s="528"/>
      <c r="AH34" s="528"/>
      <c r="AI34" s="528"/>
      <c r="AJ34" s="528"/>
    </row>
    <row r="35" spans="1:36" ht="12.75">
      <c r="A35" s="238" t="s">
        <v>251</v>
      </c>
      <c r="B35" s="336"/>
      <c r="C35" s="340"/>
      <c r="D35" s="336"/>
      <c r="E35" s="340"/>
      <c r="F35" s="336"/>
      <c r="G35" s="340"/>
      <c r="H35" s="336"/>
      <c r="I35" s="340"/>
      <c r="J35" s="336"/>
      <c r="K35" s="340"/>
      <c r="L35" s="336"/>
      <c r="M35" s="340"/>
      <c r="N35" s="338">
        <f t="shared" si="12"/>
        <v>0</v>
      </c>
      <c r="O35" s="339">
        <f t="shared" si="13"/>
        <v>0</v>
      </c>
      <c r="P35" s="336"/>
      <c r="Q35" s="340"/>
      <c r="R35" s="336"/>
      <c r="S35" s="340"/>
      <c r="T35" s="336"/>
      <c r="U35" s="340"/>
      <c r="V35" s="336"/>
      <c r="W35" s="340"/>
      <c r="X35" s="336"/>
      <c r="Y35" s="340"/>
      <c r="Z35" s="336"/>
      <c r="AA35" s="340"/>
      <c r="AB35" s="338">
        <f t="shared" si="15"/>
        <v>0</v>
      </c>
      <c r="AC35" s="339">
        <f t="shared" si="16"/>
        <v>0</v>
      </c>
      <c r="AE35" s="528"/>
      <c r="AF35" s="528"/>
      <c r="AG35" s="528"/>
      <c r="AH35" s="528"/>
      <c r="AI35" s="528"/>
      <c r="AJ35" s="528"/>
    </row>
    <row r="36" spans="1:36" ht="12.75">
      <c r="A36" s="238" t="s">
        <v>14</v>
      </c>
      <c r="B36" s="336"/>
      <c r="C36" s="340"/>
      <c r="D36" s="336"/>
      <c r="E36" s="340"/>
      <c r="F36" s="336"/>
      <c r="G36" s="340"/>
      <c r="H36" s="336"/>
      <c r="I36" s="340"/>
      <c r="J36" s="336"/>
      <c r="K36" s="340"/>
      <c r="L36" s="336"/>
      <c r="M36" s="340"/>
      <c r="N36" s="338">
        <f t="shared" si="12"/>
        <v>0</v>
      </c>
      <c r="O36" s="339">
        <f t="shared" si="13"/>
        <v>0</v>
      </c>
      <c r="P36" s="336"/>
      <c r="Q36" s="340"/>
      <c r="R36" s="336"/>
      <c r="S36" s="340"/>
      <c r="T36" s="336"/>
      <c r="U36" s="340"/>
      <c r="V36" s="336"/>
      <c r="W36" s="340"/>
      <c r="X36" s="336"/>
      <c r="Y36" s="340"/>
      <c r="Z36" s="336"/>
      <c r="AA36" s="340"/>
      <c r="AB36" s="338">
        <f t="shared" si="15"/>
        <v>0</v>
      </c>
      <c r="AC36" s="339">
        <f t="shared" si="16"/>
        <v>0</v>
      </c>
      <c r="AE36" s="528"/>
      <c r="AF36" s="528"/>
      <c r="AG36" s="528"/>
      <c r="AH36" s="528"/>
      <c r="AI36" s="528"/>
      <c r="AJ36" s="528"/>
    </row>
    <row r="37" spans="1:36" s="52" customFormat="1" ht="12.75">
      <c r="A37" s="238" t="s">
        <v>13</v>
      </c>
      <c r="B37" s="336"/>
      <c r="C37" s="340"/>
      <c r="D37" s="336"/>
      <c r="E37" s="340"/>
      <c r="F37" s="336"/>
      <c r="G37" s="340"/>
      <c r="H37" s="336"/>
      <c r="I37" s="340"/>
      <c r="J37" s="336"/>
      <c r="K37" s="340"/>
      <c r="L37" s="336"/>
      <c r="M37" s="340"/>
      <c r="N37" s="338">
        <f t="shared" si="12"/>
        <v>0</v>
      </c>
      <c r="O37" s="339">
        <f t="shared" si="13"/>
        <v>0</v>
      </c>
      <c r="P37" s="336"/>
      <c r="Q37" s="340"/>
      <c r="R37" s="336"/>
      <c r="S37" s="340"/>
      <c r="T37" s="336"/>
      <c r="U37" s="340"/>
      <c r="V37" s="336"/>
      <c r="W37" s="340"/>
      <c r="X37" s="336"/>
      <c r="Y37" s="340"/>
      <c r="Z37" s="336"/>
      <c r="AA37" s="340"/>
      <c r="AB37" s="338">
        <f t="shared" si="15"/>
        <v>0</v>
      </c>
      <c r="AC37" s="339">
        <f t="shared" si="16"/>
        <v>0</v>
      </c>
      <c r="AD37" s="1"/>
      <c r="AE37" s="528"/>
      <c r="AF37" s="528"/>
      <c r="AG37" s="528"/>
      <c r="AH37" s="528"/>
      <c r="AI37" s="528"/>
      <c r="AJ37" s="528"/>
    </row>
    <row r="38" spans="1:36" ht="12.75">
      <c r="A38" s="238" t="s">
        <v>9</v>
      </c>
      <c r="B38" s="336"/>
      <c r="C38" s="340"/>
      <c r="D38" s="336"/>
      <c r="E38" s="340"/>
      <c r="F38" s="336"/>
      <c r="G38" s="340"/>
      <c r="H38" s="336"/>
      <c r="I38" s="340"/>
      <c r="J38" s="336"/>
      <c r="K38" s="340"/>
      <c r="L38" s="336"/>
      <c r="M38" s="340"/>
      <c r="N38" s="338">
        <f t="shared" si="12"/>
        <v>0</v>
      </c>
      <c r="O38" s="339">
        <f t="shared" si="13"/>
        <v>0</v>
      </c>
      <c r="P38" s="336"/>
      <c r="Q38" s="340"/>
      <c r="R38" s="336"/>
      <c r="S38" s="340"/>
      <c r="T38" s="336"/>
      <c r="U38" s="340"/>
      <c r="V38" s="336"/>
      <c r="W38" s="340"/>
      <c r="X38" s="336"/>
      <c r="Y38" s="340"/>
      <c r="Z38" s="336"/>
      <c r="AA38" s="340"/>
      <c r="AB38" s="338">
        <f t="shared" si="15"/>
        <v>0</v>
      </c>
      <c r="AC38" s="339">
        <f t="shared" si="16"/>
        <v>0</v>
      </c>
      <c r="AE38" s="528"/>
      <c r="AF38" s="528"/>
      <c r="AG38" s="528"/>
      <c r="AH38" s="528"/>
      <c r="AI38" s="528"/>
      <c r="AJ38" s="528"/>
    </row>
    <row r="39" spans="1:36" s="52" customFormat="1" ht="12.75">
      <c r="A39" s="238" t="s">
        <v>252</v>
      </c>
      <c r="B39" s="336"/>
      <c r="C39" s="340"/>
      <c r="D39" s="336"/>
      <c r="E39" s="340"/>
      <c r="F39" s="336"/>
      <c r="G39" s="340"/>
      <c r="H39" s="336"/>
      <c r="I39" s="340"/>
      <c r="J39" s="336"/>
      <c r="K39" s="340"/>
      <c r="L39" s="336"/>
      <c r="M39" s="340"/>
      <c r="N39" s="338">
        <f t="shared" si="12"/>
        <v>0</v>
      </c>
      <c r="O39" s="339">
        <f t="shared" si="13"/>
        <v>0</v>
      </c>
      <c r="P39" s="336"/>
      <c r="Q39" s="340"/>
      <c r="R39" s="336"/>
      <c r="S39" s="340"/>
      <c r="T39" s="336"/>
      <c r="U39" s="340"/>
      <c r="V39" s="336"/>
      <c r="W39" s="340"/>
      <c r="X39" s="336"/>
      <c r="Y39" s="340"/>
      <c r="Z39" s="336"/>
      <c r="AA39" s="340"/>
      <c r="AB39" s="338">
        <f t="shared" si="15"/>
        <v>0</v>
      </c>
      <c r="AC39" s="339">
        <f t="shared" si="16"/>
        <v>0</v>
      </c>
      <c r="AD39" s="1"/>
      <c r="AE39" s="528"/>
      <c r="AF39" s="528"/>
      <c r="AG39" s="528"/>
      <c r="AH39" s="528"/>
      <c r="AI39" s="528"/>
      <c r="AJ39" s="528"/>
    </row>
    <row r="40" spans="1:36" ht="12.75">
      <c r="A40" s="238" t="s">
        <v>208</v>
      </c>
      <c r="B40" s="336"/>
      <c r="C40" s="340"/>
      <c r="D40" s="336"/>
      <c r="E40" s="340"/>
      <c r="F40" s="336"/>
      <c r="G40" s="340"/>
      <c r="H40" s="336"/>
      <c r="I40" s="340"/>
      <c r="J40" s="336"/>
      <c r="K40" s="340"/>
      <c r="L40" s="336"/>
      <c r="M40" s="340"/>
      <c r="N40" s="338">
        <f t="shared" si="12"/>
        <v>0</v>
      </c>
      <c r="O40" s="339">
        <f t="shared" si="13"/>
        <v>0</v>
      </c>
      <c r="P40" s="336"/>
      <c r="Q40" s="340"/>
      <c r="R40" s="336"/>
      <c r="S40" s="340"/>
      <c r="T40" s="336"/>
      <c r="U40" s="340"/>
      <c r="V40" s="336"/>
      <c r="W40" s="340"/>
      <c r="X40" s="336"/>
      <c r="Y40" s="340"/>
      <c r="Z40" s="336"/>
      <c r="AA40" s="340"/>
      <c r="AB40" s="338">
        <f t="shared" si="15"/>
        <v>0</v>
      </c>
      <c r="AC40" s="339">
        <f t="shared" si="16"/>
        <v>0</v>
      </c>
      <c r="AE40" s="528"/>
      <c r="AF40" s="528"/>
      <c r="AG40" s="528"/>
      <c r="AH40" s="528"/>
      <c r="AI40" s="528"/>
      <c r="AJ40" s="528"/>
    </row>
    <row r="41" spans="1:36" ht="12.75">
      <c r="A41" s="238" t="s">
        <v>5</v>
      </c>
      <c r="B41" s="336"/>
      <c r="C41" s="340"/>
      <c r="D41" s="336"/>
      <c r="E41" s="340"/>
      <c r="F41" s="336"/>
      <c r="G41" s="340"/>
      <c r="H41" s="336"/>
      <c r="I41" s="340"/>
      <c r="J41" s="336"/>
      <c r="K41" s="340"/>
      <c r="L41" s="336"/>
      <c r="M41" s="340"/>
      <c r="N41" s="338">
        <f t="shared" si="12"/>
        <v>0</v>
      </c>
      <c r="O41" s="339">
        <f t="shared" si="13"/>
        <v>0</v>
      </c>
      <c r="P41" s="336"/>
      <c r="Q41" s="340"/>
      <c r="R41" s="336"/>
      <c r="S41" s="340"/>
      <c r="T41" s="336"/>
      <c r="U41" s="340"/>
      <c r="V41" s="336"/>
      <c r="W41" s="340"/>
      <c r="X41" s="336"/>
      <c r="Y41" s="340"/>
      <c r="Z41" s="336"/>
      <c r="AA41" s="340"/>
      <c r="AB41" s="338">
        <f t="shared" si="15"/>
        <v>0</v>
      </c>
      <c r="AC41" s="339">
        <f t="shared" si="16"/>
        <v>0</v>
      </c>
      <c r="AE41" s="528"/>
      <c r="AF41" s="528"/>
      <c r="AG41" s="528"/>
      <c r="AH41" s="528"/>
      <c r="AI41" s="528"/>
      <c r="AJ41" s="528"/>
    </row>
    <row r="42" spans="1:36" ht="12.75">
      <c r="A42" s="238" t="s">
        <v>7</v>
      </c>
      <c r="B42" s="336"/>
      <c r="C42" s="340"/>
      <c r="D42" s="336"/>
      <c r="E42" s="340"/>
      <c r="F42" s="336"/>
      <c r="G42" s="340"/>
      <c r="H42" s="336"/>
      <c r="I42" s="340"/>
      <c r="J42" s="336"/>
      <c r="K42" s="340"/>
      <c r="L42" s="336"/>
      <c r="M42" s="340"/>
      <c r="N42" s="338">
        <f t="shared" si="12"/>
        <v>0</v>
      </c>
      <c r="O42" s="339">
        <f t="shared" si="13"/>
        <v>0</v>
      </c>
      <c r="P42" s="336"/>
      <c r="Q42" s="340"/>
      <c r="R42" s="336"/>
      <c r="S42" s="340"/>
      <c r="T42" s="336"/>
      <c r="U42" s="340"/>
      <c r="V42" s="336"/>
      <c r="W42" s="340"/>
      <c r="X42" s="336"/>
      <c r="Y42" s="340"/>
      <c r="Z42" s="336"/>
      <c r="AA42" s="340"/>
      <c r="AB42" s="338">
        <f t="shared" si="15"/>
        <v>0</v>
      </c>
      <c r="AC42" s="339">
        <f t="shared" si="16"/>
        <v>0</v>
      </c>
      <c r="AE42" s="528"/>
      <c r="AF42" s="528"/>
      <c r="AG42" s="528"/>
      <c r="AH42" s="528"/>
      <c r="AI42" s="528"/>
      <c r="AJ42" s="528"/>
    </row>
    <row r="43" spans="1:36" ht="12.75">
      <c r="A43" s="238" t="s">
        <v>229</v>
      </c>
      <c r="B43" s="336"/>
      <c r="C43" s="340"/>
      <c r="D43" s="336"/>
      <c r="E43" s="340"/>
      <c r="F43" s="336"/>
      <c r="G43" s="340"/>
      <c r="H43" s="336"/>
      <c r="I43" s="340"/>
      <c r="J43" s="336"/>
      <c r="K43" s="340"/>
      <c r="L43" s="336"/>
      <c r="M43" s="340"/>
      <c r="N43" s="338">
        <f t="shared" si="12"/>
        <v>0</v>
      </c>
      <c r="O43" s="339">
        <f t="shared" si="13"/>
        <v>0</v>
      </c>
      <c r="P43" s="336"/>
      <c r="Q43" s="340"/>
      <c r="R43" s="336"/>
      <c r="S43" s="340"/>
      <c r="T43" s="336"/>
      <c r="U43" s="340"/>
      <c r="V43" s="336"/>
      <c r="W43" s="340"/>
      <c r="X43" s="336"/>
      <c r="Y43" s="340"/>
      <c r="Z43" s="336"/>
      <c r="AA43" s="340"/>
      <c r="AB43" s="338">
        <f t="shared" si="15"/>
        <v>0</v>
      </c>
      <c r="AC43" s="339">
        <f t="shared" si="16"/>
        <v>0</v>
      </c>
      <c r="AE43" s="528"/>
      <c r="AF43" s="528"/>
      <c r="AG43" s="528"/>
      <c r="AH43" s="528"/>
      <c r="AI43" s="528"/>
      <c r="AJ43" s="528"/>
    </row>
    <row r="44" spans="1:36" ht="12.75">
      <c r="A44" s="238" t="s">
        <v>4</v>
      </c>
      <c r="B44" s="336"/>
      <c r="C44" s="340"/>
      <c r="D44" s="336"/>
      <c r="E44" s="340"/>
      <c r="F44" s="336"/>
      <c r="G44" s="340"/>
      <c r="H44" s="336"/>
      <c r="I44" s="340"/>
      <c r="J44" s="336"/>
      <c r="K44" s="340"/>
      <c r="L44" s="336"/>
      <c r="M44" s="340"/>
      <c r="N44" s="338">
        <f t="shared" si="12"/>
        <v>0</v>
      </c>
      <c r="O44" s="339">
        <f t="shared" si="13"/>
        <v>0</v>
      </c>
      <c r="P44" s="336"/>
      <c r="Q44" s="340"/>
      <c r="R44" s="336"/>
      <c r="S44" s="340"/>
      <c r="T44" s="336"/>
      <c r="U44" s="340"/>
      <c r="V44" s="336"/>
      <c r="W44" s="340"/>
      <c r="X44" s="336"/>
      <c r="Y44" s="340"/>
      <c r="Z44" s="336"/>
      <c r="AA44" s="340"/>
      <c r="AB44" s="338">
        <f t="shared" si="15"/>
        <v>0</v>
      </c>
      <c r="AC44" s="339">
        <f t="shared" si="16"/>
        <v>0</v>
      </c>
      <c r="AE44" s="528"/>
      <c r="AF44" s="528"/>
      <c r="AG44" s="528"/>
      <c r="AH44" s="528"/>
      <c r="AI44" s="528"/>
      <c r="AJ44" s="528"/>
    </row>
    <row r="45" spans="1:36" ht="12.75">
      <c r="A45" s="238" t="s">
        <v>10</v>
      </c>
      <c r="B45" s="336"/>
      <c r="C45" s="340"/>
      <c r="D45" s="336"/>
      <c r="E45" s="340"/>
      <c r="F45" s="336"/>
      <c r="G45" s="340"/>
      <c r="H45" s="336"/>
      <c r="I45" s="340"/>
      <c r="J45" s="336"/>
      <c r="K45" s="340"/>
      <c r="L45" s="336"/>
      <c r="M45" s="340"/>
      <c r="N45" s="338">
        <f t="shared" si="12"/>
        <v>0</v>
      </c>
      <c r="O45" s="339">
        <f t="shared" si="13"/>
        <v>0</v>
      </c>
      <c r="P45" s="336"/>
      <c r="Q45" s="340"/>
      <c r="R45" s="336"/>
      <c r="S45" s="340"/>
      <c r="T45" s="336"/>
      <c r="U45" s="340"/>
      <c r="V45" s="336"/>
      <c r="W45" s="340"/>
      <c r="X45" s="336"/>
      <c r="Y45" s="340"/>
      <c r="Z45" s="336"/>
      <c r="AA45" s="340"/>
      <c r="AB45" s="338">
        <f t="shared" si="15"/>
        <v>0</v>
      </c>
      <c r="AC45" s="339">
        <f t="shared" si="16"/>
        <v>0</v>
      </c>
      <c r="AE45" s="528"/>
      <c r="AF45" s="528"/>
      <c r="AG45" s="528"/>
      <c r="AH45" s="528"/>
      <c r="AI45" s="528"/>
      <c r="AJ45" s="528"/>
    </row>
    <row r="46" spans="1:36" ht="12.75">
      <c r="A46" s="238" t="s">
        <v>219</v>
      </c>
      <c r="B46" s="336"/>
      <c r="C46" s="340"/>
      <c r="D46" s="336"/>
      <c r="E46" s="340"/>
      <c r="F46" s="336"/>
      <c r="G46" s="340"/>
      <c r="H46" s="336"/>
      <c r="I46" s="340"/>
      <c r="J46" s="336"/>
      <c r="K46" s="340"/>
      <c r="L46" s="336"/>
      <c r="M46" s="340"/>
      <c r="N46" s="338">
        <f t="shared" si="12"/>
        <v>0</v>
      </c>
      <c r="O46" s="339">
        <f t="shared" si="13"/>
        <v>0</v>
      </c>
      <c r="P46" s="336"/>
      <c r="Q46" s="340"/>
      <c r="R46" s="336"/>
      <c r="S46" s="340"/>
      <c r="T46" s="336"/>
      <c r="U46" s="340"/>
      <c r="V46" s="336"/>
      <c r="W46" s="340"/>
      <c r="X46" s="336"/>
      <c r="Y46" s="340"/>
      <c r="Z46" s="336"/>
      <c r="AA46" s="340"/>
      <c r="AB46" s="338">
        <f t="shared" si="15"/>
        <v>0</v>
      </c>
      <c r="AC46" s="339">
        <f t="shared" si="16"/>
        <v>0</v>
      </c>
      <c r="AE46" s="528"/>
      <c r="AF46" s="528"/>
      <c r="AG46" s="528"/>
      <c r="AH46" s="528"/>
      <c r="AI46" s="528"/>
      <c r="AJ46" s="528"/>
    </row>
    <row r="47" spans="1:36" ht="12.75">
      <c r="A47" s="239" t="s">
        <v>6</v>
      </c>
      <c r="B47" s="336"/>
      <c r="C47" s="340"/>
      <c r="D47" s="336"/>
      <c r="E47" s="340"/>
      <c r="F47" s="336"/>
      <c r="G47" s="340"/>
      <c r="H47" s="336"/>
      <c r="I47" s="340"/>
      <c r="J47" s="336"/>
      <c r="K47" s="340"/>
      <c r="L47" s="336"/>
      <c r="M47" s="340"/>
      <c r="N47" s="421">
        <f t="shared" si="12"/>
        <v>0</v>
      </c>
      <c r="O47" s="422">
        <f t="shared" si="13"/>
        <v>0</v>
      </c>
      <c r="P47" s="336"/>
      <c r="Q47" s="340"/>
      <c r="R47" s="336"/>
      <c r="S47" s="340"/>
      <c r="T47" s="336"/>
      <c r="U47" s="340"/>
      <c r="V47" s="336"/>
      <c r="W47" s="340"/>
      <c r="X47" s="336"/>
      <c r="Y47" s="340"/>
      <c r="Z47" s="419"/>
      <c r="AA47" s="631"/>
      <c r="AB47" s="421">
        <f t="shared" si="15"/>
        <v>0</v>
      </c>
      <c r="AC47" s="422">
        <f t="shared" si="16"/>
        <v>0</v>
      </c>
      <c r="AE47" s="528"/>
      <c r="AF47" s="528"/>
      <c r="AG47" s="528"/>
      <c r="AH47" s="528"/>
      <c r="AI47" s="528"/>
      <c r="AJ47" s="528"/>
    </row>
    <row r="48" spans="1:36" ht="12.75">
      <c r="A48" s="160" t="s">
        <v>98</v>
      </c>
      <c r="B48" s="372">
        <f aca="true" t="shared" si="20" ref="B48:G48">SUM(B49:B51)</f>
        <v>263912.52999999997</v>
      </c>
      <c r="C48" s="373">
        <f t="shared" si="20"/>
        <v>16659.9</v>
      </c>
      <c r="D48" s="372">
        <f t="shared" si="20"/>
        <v>266750.33999999997</v>
      </c>
      <c r="E48" s="373">
        <f t="shared" si="20"/>
        <v>14800.210000000001</v>
      </c>
      <c r="F48" s="372">
        <f t="shared" si="20"/>
        <v>269265.56999999995</v>
      </c>
      <c r="G48" s="373">
        <f t="shared" si="20"/>
        <v>16083.07</v>
      </c>
      <c r="H48" s="372">
        <f aca="true" t="shared" si="21" ref="H48:M48">SUM(H49:H51)</f>
        <v>272306.52</v>
      </c>
      <c r="I48" s="373">
        <f t="shared" si="21"/>
        <v>15292.41</v>
      </c>
      <c r="J48" s="372">
        <f t="shared" si="21"/>
        <v>275932.97</v>
      </c>
      <c r="K48" s="373">
        <f t="shared" si="21"/>
        <v>15543.89</v>
      </c>
      <c r="L48" s="372">
        <f t="shared" si="21"/>
        <v>279045.63</v>
      </c>
      <c r="M48" s="373">
        <f t="shared" si="21"/>
        <v>14753.460000000001</v>
      </c>
      <c r="N48" s="372">
        <f t="shared" si="12"/>
        <v>1627213.56</v>
      </c>
      <c r="O48" s="373">
        <f t="shared" si="13"/>
        <v>93132.94</v>
      </c>
      <c r="P48" s="372">
        <f>SUM(P49:P51)</f>
        <v>281614.62999999995</v>
      </c>
      <c r="Q48" s="373">
        <f>SUM(Q49:Q51)</f>
        <v>14907.23</v>
      </c>
      <c r="R48" s="372">
        <f aca="true" t="shared" si="22" ref="R48:Y48">SUM(R49:R51)</f>
        <v>285067.82</v>
      </c>
      <c r="S48" s="373">
        <f t="shared" si="22"/>
        <v>14605.8</v>
      </c>
      <c r="T48" s="372">
        <f t="shared" si="22"/>
        <v>288646.48000000004</v>
      </c>
      <c r="U48" s="373">
        <f t="shared" si="22"/>
        <v>13837.6</v>
      </c>
      <c r="V48" s="372">
        <f t="shared" si="22"/>
        <v>291938.36</v>
      </c>
      <c r="W48" s="373">
        <f t="shared" si="22"/>
        <v>13966.03</v>
      </c>
      <c r="X48" s="372">
        <f t="shared" si="22"/>
        <v>0</v>
      </c>
      <c r="Y48" s="373">
        <f t="shared" si="22"/>
        <v>0</v>
      </c>
      <c r="Z48" s="372">
        <f>SUM(Z49:Z51)</f>
        <v>0</v>
      </c>
      <c r="AA48" s="373">
        <f>SUM(AA49:AA51)</f>
        <v>0</v>
      </c>
      <c r="AB48" s="372">
        <f t="shared" si="15"/>
        <v>2774480.8499999996</v>
      </c>
      <c r="AC48" s="373">
        <f t="shared" si="16"/>
        <v>150449.6</v>
      </c>
      <c r="AD48" s="416"/>
      <c r="AE48" s="528"/>
      <c r="AF48" s="528"/>
      <c r="AG48" s="528"/>
      <c r="AH48" s="528"/>
      <c r="AI48" s="528"/>
      <c r="AJ48" s="528"/>
    </row>
    <row r="49" spans="1:36" ht="12.75">
      <c r="A49" s="237" t="s">
        <v>37</v>
      </c>
      <c r="B49" s="329"/>
      <c r="C49" s="330"/>
      <c r="D49" s="329"/>
      <c r="E49" s="330"/>
      <c r="F49" s="329"/>
      <c r="G49" s="330"/>
      <c r="H49" s="329"/>
      <c r="I49" s="330"/>
      <c r="J49" s="329"/>
      <c r="K49" s="330"/>
      <c r="L49" s="329"/>
      <c r="M49" s="330"/>
      <c r="N49" s="332">
        <f t="shared" si="12"/>
        <v>0</v>
      </c>
      <c r="O49" s="333">
        <f t="shared" si="13"/>
        <v>0</v>
      </c>
      <c r="P49" s="329"/>
      <c r="Q49" s="330"/>
      <c r="R49" s="329"/>
      <c r="S49" s="330"/>
      <c r="T49" s="329"/>
      <c r="U49" s="330"/>
      <c r="V49" s="329"/>
      <c r="W49" s="330"/>
      <c r="X49" s="329"/>
      <c r="Y49" s="330"/>
      <c r="Z49" s="329"/>
      <c r="AA49" s="330"/>
      <c r="AB49" s="332">
        <f t="shared" si="15"/>
        <v>0</v>
      </c>
      <c r="AC49" s="333">
        <f t="shared" si="16"/>
        <v>0</v>
      </c>
      <c r="AE49" s="528"/>
      <c r="AF49" s="528"/>
      <c r="AG49" s="528"/>
      <c r="AH49" s="528"/>
      <c r="AI49" s="528"/>
      <c r="AJ49" s="528"/>
    </row>
    <row r="50" spans="1:36" ht="12.75">
      <c r="A50" s="238" t="s">
        <v>252</v>
      </c>
      <c r="B50" s="336">
        <f>+'FLUJO MENSUAL'!B256</f>
        <v>248471.68</v>
      </c>
      <c r="C50" s="340">
        <f>+'FLUJO MENSUAL'!C256</f>
        <v>15685.18</v>
      </c>
      <c r="D50" s="336">
        <f>+'FLUJO MENSUAL'!D256</f>
        <v>251143.47999999998</v>
      </c>
      <c r="E50" s="340">
        <f>+'FLUJO MENSUAL'!E256</f>
        <v>13934.29</v>
      </c>
      <c r="F50" s="336">
        <f>+'FLUJO MENSUAL'!F256</f>
        <v>253511.53999999998</v>
      </c>
      <c r="G50" s="340">
        <f>+'FLUJO MENSUAL'!G256</f>
        <v>15142.09</v>
      </c>
      <c r="H50" s="336">
        <f>+'FLUJO MENSUAL'!H256</f>
        <v>256374.58000000005</v>
      </c>
      <c r="I50" s="340">
        <f>+'FLUJO MENSUAL'!I256</f>
        <v>14397.69</v>
      </c>
      <c r="J50" s="336">
        <f>+'FLUJO MENSUAL'!J256</f>
        <v>259788.86</v>
      </c>
      <c r="K50" s="340">
        <f>+'FLUJO MENSUAL'!K256</f>
        <v>14634.46</v>
      </c>
      <c r="L50" s="336">
        <f>+'FLUJO MENSUAL'!L256</f>
        <v>262719.4</v>
      </c>
      <c r="M50" s="340">
        <f>+'FLUJO MENSUAL'!M256</f>
        <v>13890.27</v>
      </c>
      <c r="N50" s="338">
        <f t="shared" si="12"/>
        <v>1532009.54</v>
      </c>
      <c r="O50" s="339">
        <f t="shared" si="13"/>
        <v>87683.98</v>
      </c>
      <c r="P50" s="336">
        <f>+'FLUJO MENSUAL'!P256</f>
        <v>265138.08999999997</v>
      </c>
      <c r="Q50" s="340">
        <f>+'FLUJO MENSUAL'!Q256</f>
        <v>14035.05</v>
      </c>
      <c r="R50" s="336">
        <f>+'FLUJO MENSUAL'!R256</f>
        <v>268389.25</v>
      </c>
      <c r="S50" s="340">
        <f>+'FLUJO MENSUAL'!S256</f>
        <v>13751.25</v>
      </c>
      <c r="T50" s="336">
        <f>+'FLUJO MENSUAL'!T256</f>
        <v>271758.53</v>
      </c>
      <c r="U50" s="340">
        <f>+'FLUJO MENSUAL'!U256</f>
        <v>13028</v>
      </c>
      <c r="V50" s="336">
        <f>+'FLUJO MENSUAL'!V256</f>
        <v>274857.81</v>
      </c>
      <c r="W50" s="340">
        <f>+'FLUJO MENSUAL'!W256</f>
        <v>13148.91</v>
      </c>
      <c r="X50" s="336"/>
      <c r="Y50" s="340"/>
      <c r="Z50" s="336"/>
      <c r="AA50" s="340"/>
      <c r="AB50" s="338">
        <f t="shared" si="15"/>
        <v>2612153.22</v>
      </c>
      <c r="AC50" s="339">
        <f t="shared" si="16"/>
        <v>141647.19</v>
      </c>
      <c r="AE50" s="528"/>
      <c r="AF50" s="528"/>
      <c r="AG50" s="528"/>
      <c r="AH50" s="528"/>
      <c r="AI50" s="528"/>
      <c r="AJ50" s="528"/>
    </row>
    <row r="51" spans="1:36" ht="12.75">
      <c r="A51" s="239" t="s">
        <v>219</v>
      </c>
      <c r="B51" s="336">
        <f>+'FLUJO MENSUAL'!B257</f>
        <v>15440.849999999999</v>
      </c>
      <c r="C51" s="340">
        <f>+'FLUJO MENSUAL'!C257</f>
        <v>974.72</v>
      </c>
      <c r="D51" s="336">
        <f>+'FLUJO MENSUAL'!D257</f>
        <v>15606.86</v>
      </c>
      <c r="E51" s="340">
        <f>+'FLUJO MENSUAL'!E257</f>
        <v>865.92</v>
      </c>
      <c r="F51" s="336">
        <f>+'FLUJO MENSUAL'!F257</f>
        <v>15754.029999999999</v>
      </c>
      <c r="G51" s="340">
        <f>+'FLUJO MENSUAL'!G257</f>
        <v>940.98</v>
      </c>
      <c r="H51" s="336">
        <f>+'FLUJO MENSUAL'!H257</f>
        <v>15931.94</v>
      </c>
      <c r="I51" s="340">
        <f>+'FLUJO MENSUAL'!I257</f>
        <v>894.72</v>
      </c>
      <c r="J51" s="336">
        <f>+'FLUJO MENSUAL'!J257</f>
        <v>16144.11</v>
      </c>
      <c r="K51" s="340">
        <f>+'FLUJO MENSUAL'!K257</f>
        <v>909.43</v>
      </c>
      <c r="L51" s="336">
        <f>+'FLUJO MENSUAL'!L257</f>
        <v>16326.23</v>
      </c>
      <c r="M51" s="340">
        <f>+'FLUJO MENSUAL'!M257</f>
        <v>863.19</v>
      </c>
      <c r="N51" s="421">
        <f t="shared" si="12"/>
        <v>95204.02</v>
      </c>
      <c r="O51" s="422">
        <f t="shared" si="13"/>
        <v>5448.960000000001</v>
      </c>
      <c r="P51" s="336">
        <f>+'FLUJO MENSUAL'!P257</f>
        <v>16476.54</v>
      </c>
      <c r="Q51" s="340">
        <f>+'FLUJO MENSUAL'!Q257</f>
        <v>872.18</v>
      </c>
      <c r="R51" s="336">
        <f>+'FLUJO MENSUAL'!R257</f>
        <v>16678.57</v>
      </c>
      <c r="S51" s="340">
        <f>+'FLUJO MENSUAL'!S257</f>
        <v>854.55</v>
      </c>
      <c r="T51" s="336">
        <f>+'FLUJO MENSUAL'!T257</f>
        <v>16887.95</v>
      </c>
      <c r="U51" s="340">
        <f>+'FLUJO MENSUAL'!U257</f>
        <v>809.6</v>
      </c>
      <c r="V51" s="336">
        <f>+'FLUJO MENSUAL'!V257</f>
        <v>17080.55</v>
      </c>
      <c r="W51" s="340">
        <f>+'FLUJO MENSUAL'!W257</f>
        <v>817.12</v>
      </c>
      <c r="X51" s="419"/>
      <c r="Y51" s="631"/>
      <c r="Z51" s="419"/>
      <c r="AA51" s="631"/>
      <c r="AB51" s="421">
        <f t="shared" si="15"/>
        <v>162327.63</v>
      </c>
      <c r="AC51" s="422">
        <f t="shared" si="16"/>
        <v>8802.410000000002</v>
      </c>
      <c r="AE51" s="528"/>
      <c r="AF51" s="528"/>
      <c r="AG51" s="528"/>
      <c r="AH51" s="528"/>
      <c r="AI51" s="528"/>
      <c r="AJ51" s="528"/>
    </row>
    <row r="52" spans="1:36" ht="12.75">
      <c r="A52" s="160" t="s">
        <v>254</v>
      </c>
      <c r="B52" s="372">
        <f aca="true" t="shared" si="23" ref="B52:G52">SUM(B53:B55)</f>
        <v>56309.17</v>
      </c>
      <c r="C52" s="373">
        <f t="shared" si="23"/>
        <v>55116.93</v>
      </c>
      <c r="D52" s="372">
        <f t="shared" si="23"/>
        <v>56309.17</v>
      </c>
      <c r="E52" s="373">
        <f t="shared" si="23"/>
        <v>49523.86</v>
      </c>
      <c r="F52" s="372">
        <f t="shared" si="23"/>
        <v>56309.17</v>
      </c>
      <c r="G52" s="373">
        <f t="shared" si="23"/>
        <v>54543.04</v>
      </c>
      <c r="H52" s="372">
        <f aca="true" t="shared" si="24" ref="H52:M52">SUM(H53:H55)</f>
        <v>56309.17</v>
      </c>
      <c r="I52" s="373">
        <f t="shared" si="24"/>
        <v>52505.9</v>
      </c>
      <c r="J52" s="372">
        <f t="shared" si="24"/>
        <v>56309.17</v>
      </c>
      <c r="K52" s="373">
        <f t="shared" si="24"/>
        <v>53969.15</v>
      </c>
      <c r="L52" s="372">
        <f t="shared" si="24"/>
        <v>56309.17</v>
      </c>
      <c r="M52" s="373">
        <f t="shared" si="24"/>
        <v>51950.52</v>
      </c>
      <c r="N52" s="372">
        <f>B52+D52+F52+H52+J52+L52</f>
        <v>337855.01999999996</v>
      </c>
      <c r="O52" s="373">
        <f>C52+E52+G52+I52+K52+M52</f>
        <v>317609.4</v>
      </c>
      <c r="P52" s="372">
        <f>SUM(P53:P55)</f>
        <v>56309.17</v>
      </c>
      <c r="Q52" s="373">
        <f>SUM(Q53:Q55)</f>
        <v>53395.26</v>
      </c>
      <c r="R52" s="372">
        <f aca="true" t="shared" si="25" ref="R52:Y52">SUM(R53:R55)</f>
        <v>56309.17</v>
      </c>
      <c r="S52" s="373">
        <f t="shared" si="25"/>
        <v>53108.32</v>
      </c>
      <c r="T52" s="372">
        <f t="shared" si="25"/>
        <v>56309.17</v>
      </c>
      <c r="U52" s="373">
        <f t="shared" si="25"/>
        <v>51117.45</v>
      </c>
      <c r="V52" s="372">
        <f t="shared" si="25"/>
        <v>56309.17</v>
      </c>
      <c r="W52" s="373">
        <f t="shared" si="25"/>
        <v>52534.42</v>
      </c>
      <c r="X52" s="372">
        <f t="shared" si="25"/>
        <v>0</v>
      </c>
      <c r="Y52" s="373">
        <f t="shared" si="25"/>
        <v>0</v>
      </c>
      <c r="Z52" s="372">
        <f>SUM(Z53:Z55)</f>
        <v>0</v>
      </c>
      <c r="AA52" s="373">
        <f>SUM(AA53:AA55)</f>
        <v>0</v>
      </c>
      <c r="AB52" s="372">
        <f>N52+P52+R52+T52+V52+X52+Z52</f>
        <v>563091.7</v>
      </c>
      <c r="AC52" s="373">
        <f>O52+Q52+S52+U52+W52+Y52+AA52</f>
        <v>527764.8500000001</v>
      </c>
      <c r="AE52" s="528"/>
      <c r="AF52" s="528"/>
      <c r="AG52" s="528"/>
      <c r="AH52" s="528"/>
      <c r="AI52" s="528"/>
      <c r="AJ52" s="528"/>
    </row>
    <row r="53" spans="1:36" ht="12.75">
      <c r="A53" s="550" t="s">
        <v>37</v>
      </c>
      <c r="B53" s="336">
        <f>+'FLUJO MENSUAL'!B259</f>
        <v>56309.17</v>
      </c>
      <c r="C53" s="340">
        <f>+'FLUJO MENSUAL'!C259</f>
        <v>55116.93</v>
      </c>
      <c r="D53" s="336">
        <f>+'FLUJO MENSUAL'!D259</f>
        <v>56309.17</v>
      </c>
      <c r="E53" s="340">
        <f>+'FLUJO MENSUAL'!E259</f>
        <v>49523.86</v>
      </c>
      <c r="F53" s="336">
        <f>+'FLUJO MENSUAL'!F259</f>
        <v>56309.17</v>
      </c>
      <c r="G53" s="340">
        <f>+'FLUJO MENSUAL'!G259</f>
        <v>54543.04</v>
      </c>
      <c r="H53" s="336">
        <f>+'FLUJO MENSUAL'!H259</f>
        <v>56309.17</v>
      </c>
      <c r="I53" s="340">
        <f>+'FLUJO MENSUAL'!I259</f>
        <v>52505.9</v>
      </c>
      <c r="J53" s="336">
        <f>+'FLUJO MENSUAL'!J259</f>
        <v>56309.17</v>
      </c>
      <c r="K53" s="340">
        <f>+'FLUJO MENSUAL'!K259</f>
        <v>53969.15</v>
      </c>
      <c r="L53" s="336">
        <f>+'FLUJO MENSUAL'!L259</f>
        <v>56309.17</v>
      </c>
      <c r="M53" s="340">
        <f>+'FLUJO MENSUAL'!M259</f>
        <v>51950.52</v>
      </c>
      <c r="N53" s="338">
        <f aca="true" t="shared" si="26" ref="N53:O57">B53+D53+F53+H53+J53+L53</f>
        <v>337855.01999999996</v>
      </c>
      <c r="O53" s="339">
        <f t="shared" si="26"/>
        <v>317609.4</v>
      </c>
      <c r="P53" s="336">
        <f>+'FLUJO MENSUAL'!P259</f>
        <v>56309.17</v>
      </c>
      <c r="Q53" s="340">
        <f>+'FLUJO MENSUAL'!Q259</f>
        <v>53395.26</v>
      </c>
      <c r="R53" s="336">
        <f>+'FLUJO MENSUAL'!R259</f>
        <v>56309.17</v>
      </c>
      <c r="S53" s="340">
        <f>+'FLUJO MENSUAL'!S259</f>
        <v>53108.32</v>
      </c>
      <c r="T53" s="336">
        <f>+'FLUJO MENSUAL'!T259</f>
        <v>56309.17</v>
      </c>
      <c r="U53" s="340">
        <f>+'FLUJO MENSUAL'!U259</f>
        <v>51117.45</v>
      </c>
      <c r="V53" s="336">
        <f>+'FLUJO MENSUAL'!V259</f>
        <v>56309.17</v>
      </c>
      <c r="W53" s="340">
        <f>+'FLUJO MENSUAL'!W259</f>
        <v>52534.42</v>
      </c>
      <c r="X53" s="336"/>
      <c r="Y53" s="340"/>
      <c r="Z53" s="336"/>
      <c r="AA53" s="340"/>
      <c r="AB53" s="338">
        <f aca="true" t="shared" si="27" ref="AB53:AC57">N53+P53+R53+T53+V53+X53+Z53</f>
        <v>563091.7</v>
      </c>
      <c r="AC53" s="339">
        <f t="shared" si="27"/>
        <v>527764.8500000001</v>
      </c>
      <c r="AE53" s="528"/>
      <c r="AF53" s="528"/>
      <c r="AG53" s="528"/>
      <c r="AH53" s="528"/>
      <c r="AI53" s="528"/>
      <c r="AJ53" s="528"/>
    </row>
    <row r="54" spans="1:36" ht="12.75" customHeight="1">
      <c r="A54" s="550" t="s">
        <v>8</v>
      </c>
      <c r="B54" s="376"/>
      <c r="C54" s="377"/>
      <c r="D54" s="376"/>
      <c r="E54" s="377"/>
      <c r="F54" s="376"/>
      <c r="G54" s="377"/>
      <c r="H54" s="376"/>
      <c r="I54" s="377"/>
      <c r="J54" s="376"/>
      <c r="K54" s="377"/>
      <c r="L54" s="376"/>
      <c r="M54" s="377"/>
      <c r="N54" s="338">
        <f t="shared" si="26"/>
        <v>0</v>
      </c>
      <c r="O54" s="339">
        <f t="shared" si="26"/>
        <v>0</v>
      </c>
      <c r="P54" s="376"/>
      <c r="Q54" s="377"/>
      <c r="R54" s="376"/>
      <c r="S54" s="377"/>
      <c r="T54" s="376"/>
      <c r="U54" s="377"/>
      <c r="V54" s="376"/>
      <c r="W54" s="377"/>
      <c r="X54" s="376"/>
      <c r="Y54" s="377"/>
      <c r="Z54" s="336"/>
      <c r="AA54" s="340"/>
      <c r="AB54" s="338">
        <f t="shared" si="27"/>
        <v>0</v>
      </c>
      <c r="AC54" s="339">
        <f t="shared" si="27"/>
        <v>0</v>
      </c>
      <c r="AE54" s="528"/>
      <c r="AF54" s="528"/>
      <c r="AG54" s="528"/>
      <c r="AH54" s="528"/>
      <c r="AI54" s="528"/>
      <c r="AJ54" s="528"/>
    </row>
    <row r="55" spans="1:36" ht="12.75" customHeight="1">
      <c r="A55" s="550" t="s">
        <v>11</v>
      </c>
      <c r="B55" s="376"/>
      <c r="C55" s="377"/>
      <c r="D55" s="376"/>
      <c r="E55" s="377"/>
      <c r="F55" s="376"/>
      <c r="G55" s="377"/>
      <c r="H55" s="376"/>
      <c r="I55" s="377"/>
      <c r="J55" s="376"/>
      <c r="K55" s="377"/>
      <c r="L55" s="376"/>
      <c r="M55" s="377"/>
      <c r="N55" s="338">
        <f t="shared" si="26"/>
        <v>0</v>
      </c>
      <c r="O55" s="339">
        <f t="shared" si="26"/>
        <v>0</v>
      </c>
      <c r="P55" s="376"/>
      <c r="Q55" s="377"/>
      <c r="R55" s="376"/>
      <c r="S55" s="377"/>
      <c r="T55" s="376"/>
      <c r="U55" s="377"/>
      <c r="V55" s="376"/>
      <c r="W55" s="377"/>
      <c r="X55" s="376"/>
      <c r="Y55" s="377"/>
      <c r="Z55" s="419"/>
      <c r="AA55" s="631"/>
      <c r="AB55" s="338">
        <f t="shared" si="27"/>
        <v>0</v>
      </c>
      <c r="AC55" s="339">
        <f t="shared" si="27"/>
        <v>0</v>
      </c>
      <c r="AE55" s="528"/>
      <c r="AF55" s="528"/>
      <c r="AG55" s="528"/>
      <c r="AH55" s="528"/>
      <c r="AI55" s="528"/>
      <c r="AJ55" s="528"/>
    </row>
    <row r="56" spans="1:36" ht="12.75" customHeight="1">
      <c r="A56" s="160" t="s">
        <v>490</v>
      </c>
      <c r="B56" s="372">
        <f>SUM(B57)</f>
        <v>9836</v>
      </c>
      <c r="C56" s="373">
        <f>+C57</f>
        <v>0</v>
      </c>
      <c r="D56" s="372">
        <f>SUM(D57)</f>
        <v>9836</v>
      </c>
      <c r="E56" s="373">
        <f>+E57</f>
        <v>0</v>
      </c>
      <c r="F56" s="372">
        <f>SUM(F57)</f>
        <v>9836</v>
      </c>
      <c r="G56" s="373">
        <f>+G57</f>
        <v>0</v>
      </c>
      <c r="H56" s="372">
        <f>SUM(H57)</f>
        <v>9836</v>
      </c>
      <c r="I56" s="373">
        <f>+I57</f>
        <v>0</v>
      </c>
      <c r="J56" s="372">
        <f>SUM(J57)</f>
        <v>9836</v>
      </c>
      <c r="K56" s="373">
        <f>+K57</f>
        <v>0</v>
      </c>
      <c r="L56" s="372">
        <f>SUM(L57)</f>
        <v>9836</v>
      </c>
      <c r="M56" s="373">
        <f>+M57</f>
        <v>0</v>
      </c>
      <c r="N56" s="372">
        <f>SUM(N57)</f>
        <v>59016</v>
      </c>
      <c r="O56" s="373">
        <f>+O57</f>
        <v>0</v>
      </c>
      <c r="P56" s="372">
        <f>SUM(P57)</f>
        <v>9836</v>
      </c>
      <c r="Q56" s="373">
        <f>+Q57</f>
        <v>0</v>
      </c>
      <c r="R56" s="372">
        <f>SUM(R57)</f>
        <v>9836</v>
      </c>
      <c r="S56" s="373">
        <f>+S57</f>
        <v>0</v>
      </c>
      <c r="T56" s="372">
        <f>SUM(T57)</f>
        <v>9836</v>
      </c>
      <c r="U56" s="373">
        <f>+U57</f>
        <v>0</v>
      </c>
      <c r="V56" s="372">
        <f>SUM(V57)</f>
        <v>9836</v>
      </c>
      <c r="W56" s="373">
        <f>+W57</f>
        <v>0</v>
      </c>
      <c r="X56" s="372">
        <f>SUM(X57)</f>
        <v>0</v>
      </c>
      <c r="Y56" s="373">
        <f>+Y57</f>
        <v>0</v>
      </c>
      <c r="Z56" s="372">
        <f>SUM(Z57)</f>
        <v>0</v>
      </c>
      <c r="AA56" s="373">
        <f>+AA57</f>
        <v>0</v>
      </c>
      <c r="AB56" s="372">
        <f>SUM(AB57)</f>
        <v>98360</v>
      </c>
      <c r="AC56" s="373">
        <f>+AC57</f>
        <v>0</v>
      </c>
      <c r="AE56" s="528"/>
      <c r="AF56" s="528"/>
      <c r="AG56" s="528"/>
      <c r="AH56" s="528"/>
      <c r="AI56" s="528"/>
      <c r="AJ56" s="528"/>
    </row>
    <row r="57" spans="1:36" ht="12.75">
      <c r="A57" s="911" t="s">
        <v>342</v>
      </c>
      <c r="B57" s="912">
        <f>+'FLUJO MENSUAL'!B263</f>
        <v>9836</v>
      </c>
      <c r="C57" s="913">
        <f>+'FLUJO MENSUAL'!C263</f>
        <v>0</v>
      </c>
      <c r="D57" s="912">
        <f>+'FLUJO MENSUAL'!D263</f>
        <v>9836</v>
      </c>
      <c r="E57" s="913">
        <f>+'FLUJO MENSUAL'!E263</f>
        <v>0</v>
      </c>
      <c r="F57" s="912">
        <f>+'FLUJO MENSUAL'!F263</f>
        <v>9836</v>
      </c>
      <c r="G57" s="913">
        <f>+'FLUJO MENSUAL'!G263</f>
        <v>0</v>
      </c>
      <c r="H57" s="912">
        <f>+'FLUJO MENSUAL'!H263</f>
        <v>9836</v>
      </c>
      <c r="I57" s="913">
        <f>+'FLUJO MENSUAL'!I263</f>
        <v>0</v>
      </c>
      <c r="J57" s="912">
        <f>+'FLUJO MENSUAL'!J263</f>
        <v>9836</v>
      </c>
      <c r="K57" s="913">
        <f>+'FLUJO MENSUAL'!K263</f>
        <v>0</v>
      </c>
      <c r="L57" s="912">
        <f>+'FLUJO MENSUAL'!L263</f>
        <v>9836</v>
      </c>
      <c r="M57" s="913">
        <f>+'FLUJO MENSUAL'!M263</f>
        <v>0</v>
      </c>
      <c r="N57" s="914">
        <f t="shared" si="26"/>
        <v>59016</v>
      </c>
      <c r="O57" s="915">
        <f t="shared" si="26"/>
        <v>0</v>
      </c>
      <c r="P57" s="912">
        <f>+'FLUJO MENSUAL'!P263</f>
        <v>9836</v>
      </c>
      <c r="Q57" s="913">
        <f>+'FLUJO MENSUAL'!Q263</f>
        <v>0</v>
      </c>
      <c r="R57" s="912">
        <f>+'FLUJO MENSUAL'!R263</f>
        <v>9836</v>
      </c>
      <c r="S57" s="913">
        <f>+'FLUJO MENSUAL'!S263</f>
        <v>0</v>
      </c>
      <c r="T57" s="912">
        <f>+'FLUJO MENSUAL'!T263</f>
        <v>9836</v>
      </c>
      <c r="U57" s="913">
        <f>+'FLUJO MENSUAL'!U263</f>
        <v>0</v>
      </c>
      <c r="V57" s="912">
        <f>+'FLUJO MENSUAL'!V263</f>
        <v>9836</v>
      </c>
      <c r="W57" s="913">
        <f>+'FLUJO MENSUAL'!W263</f>
        <v>0</v>
      </c>
      <c r="X57" s="912"/>
      <c r="Y57" s="913"/>
      <c r="Z57" s="912"/>
      <c r="AA57" s="913"/>
      <c r="AB57" s="914">
        <f t="shared" si="27"/>
        <v>98360</v>
      </c>
      <c r="AC57" s="915">
        <f t="shared" si="27"/>
        <v>0</v>
      </c>
      <c r="AE57" s="528"/>
      <c r="AF57" s="528"/>
      <c r="AG57" s="528"/>
      <c r="AH57" s="528"/>
      <c r="AI57" s="528"/>
      <c r="AJ57" s="528"/>
    </row>
    <row r="58" spans="1:36" ht="12.75" customHeight="1">
      <c r="A58" s="916" t="str">
        <f>+'FLUJO MENSUAL'!A205</f>
        <v>EN PESOS (PROVINCIA)</v>
      </c>
      <c r="B58" s="372">
        <f aca="true" t="shared" si="28" ref="B58:G58">+B28+B30+B48+B52+B56</f>
        <v>330057.69999999995</v>
      </c>
      <c r="C58" s="373">
        <f t="shared" si="28"/>
        <v>71776.83</v>
      </c>
      <c r="D58" s="372">
        <f t="shared" si="28"/>
        <v>332895.50999999995</v>
      </c>
      <c r="E58" s="373">
        <f t="shared" si="28"/>
        <v>64324.07</v>
      </c>
      <c r="F58" s="372">
        <f t="shared" si="28"/>
        <v>335410.73999999993</v>
      </c>
      <c r="G58" s="373">
        <f t="shared" si="28"/>
        <v>70626.11</v>
      </c>
      <c r="H58" s="372">
        <f aca="true" t="shared" si="29" ref="H58:O58">+H28+H30+H48+H52+H56</f>
        <v>338451.69</v>
      </c>
      <c r="I58" s="373">
        <f t="shared" si="29"/>
        <v>67798.31</v>
      </c>
      <c r="J58" s="372">
        <f t="shared" si="29"/>
        <v>342078.13999999996</v>
      </c>
      <c r="K58" s="373">
        <f t="shared" si="29"/>
        <v>69513.04000000001</v>
      </c>
      <c r="L58" s="372">
        <f t="shared" si="29"/>
        <v>345190.8</v>
      </c>
      <c r="M58" s="373">
        <f t="shared" si="29"/>
        <v>66703.98</v>
      </c>
      <c r="N58" s="372">
        <f t="shared" si="29"/>
        <v>2024084.58</v>
      </c>
      <c r="O58" s="373">
        <f t="shared" si="29"/>
        <v>410742.34</v>
      </c>
      <c r="P58" s="372">
        <f aca="true" t="shared" si="30" ref="P58:W58">+P28+P30+P48+P52+P56</f>
        <v>347759.79999999993</v>
      </c>
      <c r="Q58" s="373">
        <f t="shared" si="30"/>
        <v>68302.49</v>
      </c>
      <c r="R58" s="372">
        <f t="shared" si="30"/>
        <v>351212.99</v>
      </c>
      <c r="S58" s="373">
        <f t="shared" si="30"/>
        <v>67714.12</v>
      </c>
      <c r="T58" s="372">
        <f t="shared" si="30"/>
        <v>354791.65</v>
      </c>
      <c r="U58" s="373">
        <f t="shared" si="30"/>
        <v>64955.049999999996</v>
      </c>
      <c r="V58" s="372">
        <f t="shared" si="30"/>
        <v>358083.52999999997</v>
      </c>
      <c r="W58" s="373">
        <f t="shared" si="30"/>
        <v>66500.45</v>
      </c>
      <c r="X58" s="372">
        <f aca="true" t="shared" si="31" ref="X58:AC58">+X28+X30+X48+X52+X56</f>
        <v>0</v>
      </c>
      <c r="Y58" s="373">
        <f t="shared" si="31"/>
        <v>0</v>
      </c>
      <c r="Z58" s="372">
        <f t="shared" si="31"/>
        <v>0</v>
      </c>
      <c r="AA58" s="373">
        <f t="shared" si="31"/>
        <v>0</v>
      </c>
      <c r="AB58" s="372">
        <f t="shared" si="31"/>
        <v>3435932.55</v>
      </c>
      <c r="AC58" s="373">
        <f t="shared" si="31"/>
        <v>678214.4500000001</v>
      </c>
      <c r="AE58" s="528"/>
      <c r="AF58" s="528"/>
      <c r="AG58" s="528"/>
      <c r="AH58" s="528"/>
      <c r="AI58" s="528"/>
      <c r="AJ58" s="528"/>
    </row>
    <row r="59" spans="2:36" ht="12.75">
      <c r="B59" s="1025"/>
      <c r="C59" s="1025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5"/>
      <c r="AC59" s="1025"/>
      <c r="AE59" s="528"/>
      <c r="AF59" s="528"/>
      <c r="AG59" s="528"/>
      <c r="AH59" s="528"/>
      <c r="AI59" s="528"/>
      <c r="AJ59" s="528"/>
    </row>
    <row r="60" spans="1:36" ht="12.75">
      <c r="A60" s="160" t="s">
        <v>341</v>
      </c>
      <c r="B60" s="372">
        <f aca="true" t="shared" si="32" ref="B60:G60">+B61+B67</f>
        <v>649519.97</v>
      </c>
      <c r="C60" s="373">
        <f t="shared" si="32"/>
        <v>239349.51</v>
      </c>
      <c r="D60" s="989">
        <f t="shared" si="32"/>
        <v>656855.33</v>
      </c>
      <c r="E60" s="373">
        <f t="shared" si="32"/>
        <v>234923.13</v>
      </c>
      <c r="F60" s="989">
        <f t="shared" si="32"/>
        <v>664304.3400000001</v>
      </c>
      <c r="G60" s="373">
        <f t="shared" si="32"/>
        <v>220099.55</v>
      </c>
      <c r="H60" s="989">
        <f aca="true" t="shared" si="33" ref="H60:O60">+H61+H67</f>
        <v>671868.84</v>
      </c>
      <c r="I60" s="373">
        <f t="shared" si="33"/>
        <v>217298.55</v>
      </c>
      <c r="J60" s="989">
        <f t="shared" si="33"/>
        <v>679550.66</v>
      </c>
      <c r="K60" s="373">
        <f t="shared" si="33"/>
        <v>206372.44</v>
      </c>
      <c r="L60" s="989">
        <f t="shared" si="33"/>
        <v>687351.67</v>
      </c>
      <c r="M60" s="373">
        <f t="shared" si="33"/>
        <v>202997.99000000002</v>
      </c>
      <c r="N60" s="372">
        <f t="shared" si="33"/>
        <v>4009450.8099999996</v>
      </c>
      <c r="O60" s="373">
        <f t="shared" si="33"/>
        <v>1321041.17</v>
      </c>
      <c r="P60" s="989">
        <f aca="true" t="shared" si="34" ref="P60:W60">+P61+P67</f>
        <v>695273.79</v>
      </c>
      <c r="Q60" s="373">
        <f t="shared" si="34"/>
        <v>184413.39</v>
      </c>
      <c r="R60" s="989">
        <f t="shared" si="34"/>
        <v>703318.96</v>
      </c>
      <c r="S60" s="373">
        <f t="shared" si="34"/>
        <v>180626.35</v>
      </c>
      <c r="T60" s="989">
        <f t="shared" si="34"/>
        <v>711489.15</v>
      </c>
      <c r="U60" s="373">
        <f t="shared" si="34"/>
        <v>172920.96</v>
      </c>
      <c r="V60" s="989">
        <f t="shared" si="34"/>
        <v>719786.36</v>
      </c>
      <c r="W60" s="373">
        <f t="shared" si="34"/>
        <v>158091.49</v>
      </c>
      <c r="X60" s="989">
        <f aca="true" t="shared" si="35" ref="X60:AC60">+X61+X67</f>
        <v>0</v>
      </c>
      <c r="Y60" s="373">
        <f t="shared" si="35"/>
        <v>0</v>
      </c>
      <c r="Z60" s="372">
        <f t="shared" si="35"/>
        <v>0</v>
      </c>
      <c r="AA60" s="373">
        <f t="shared" si="35"/>
        <v>0</v>
      </c>
      <c r="AB60" s="372">
        <f t="shared" si="35"/>
        <v>6839319.069999999</v>
      </c>
      <c r="AC60" s="373">
        <f t="shared" si="35"/>
        <v>2017093.3599999999</v>
      </c>
      <c r="AD60" s="416"/>
      <c r="AE60" s="528"/>
      <c r="AF60" s="528"/>
      <c r="AG60" s="528"/>
      <c r="AH60" s="528"/>
      <c r="AI60" s="528"/>
      <c r="AJ60" s="528"/>
    </row>
    <row r="61" spans="1:36" ht="12.75">
      <c r="A61" s="160" t="s">
        <v>491</v>
      </c>
      <c r="B61" s="372">
        <f aca="true" t="shared" si="36" ref="B61:G61">SUM(B62:B66)</f>
        <v>487714.99</v>
      </c>
      <c r="C61" s="373">
        <f t="shared" si="36"/>
        <v>178239.78</v>
      </c>
      <c r="D61" s="989">
        <f t="shared" si="36"/>
        <v>495050.35</v>
      </c>
      <c r="E61" s="373">
        <f t="shared" si="36"/>
        <v>170904.44</v>
      </c>
      <c r="F61" s="989">
        <f t="shared" si="36"/>
        <v>502499.36000000004</v>
      </c>
      <c r="G61" s="373">
        <f t="shared" si="36"/>
        <v>163455.40999999997</v>
      </c>
      <c r="H61" s="989">
        <f aca="true" t="shared" si="37" ref="H61:O61">SUM(H62:H66)</f>
        <v>510063.86</v>
      </c>
      <c r="I61" s="373">
        <f t="shared" si="37"/>
        <v>155890.91999999998</v>
      </c>
      <c r="J61" s="989">
        <f t="shared" si="37"/>
        <v>517745.68</v>
      </c>
      <c r="K61" s="373">
        <f t="shared" si="37"/>
        <v>148209.1</v>
      </c>
      <c r="L61" s="989">
        <f t="shared" si="37"/>
        <v>525546.6900000001</v>
      </c>
      <c r="M61" s="373">
        <f t="shared" si="37"/>
        <v>140408.08000000002</v>
      </c>
      <c r="N61" s="372">
        <f t="shared" si="37"/>
        <v>3038620.9299999997</v>
      </c>
      <c r="O61" s="373">
        <f t="shared" si="37"/>
        <v>957107.7299999999</v>
      </c>
      <c r="P61" s="989">
        <f aca="true" t="shared" si="38" ref="P61:W61">SUM(P62:P66)</f>
        <v>533468.81</v>
      </c>
      <c r="Q61" s="373">
        <f t="shared" si="38"/>
        <v>132485.97</v>
      </c>
      <c r="R61" s="989">
        <f t="shared" si="38"/>
        <v>541513.98</v>
      </c>
      <c r="S61" s="373">
        <f t="shared" si="38"/>
        <v>124440.8</v>
      </c>
      <c r="T61" s="989">
        <f t="shared" si="38"/>
        <v>549684.17</v>
      </c>
      <c r="U61" s="373">
        <f t="shared" si="38"/>
        <v>116270.61</v>
      </c>
      <c r="V61" s="989">
        <f t="shared" si="38"/>
        <v>557981.38</v>
      </c>
      <c r="W61" s="373">
        <f t="shared" si="38"/>
        <v>107973.4</v>
      </c>
      <c r="X61" s="989">
        <f aca="true" t="shared" si="39" ref="X61:AC61">SUM(X62:X66)</f>
        <v>0</v>
      </c>
      <c r="Y61" s="373">
        <f t="shared" si="39"/>
        <v>0</v>
      </c>
      <c r="Z61" s="372">
        <f t="shared" si="39"/>
        <v>0</v>
      </c>
      <c r="AA61" s="373">
        <f t="shared" si="39"/>
        <v>0</v>
      </c>
      <c r="AB61" s="372">
        <f t="shared" si="39"/>
        <v>5221269.27</v>
      </c>
      <c r="AC61" s="373">
        <f t="shared" si="39"/>
        <v>1438278.5099999998</v>
      </c>
      <c r="AD61" s="416"/>
      <c r="AE61" s="528"/>
      <c r="AF61" s="528"/>
      <c r="AG61" s="528"/>
      <c r="AH61" s="528"/>
      <c r="AI61" s="528"/>
      <c r="AJ61" s="528"/>
    </row>
    <row r="62" spans="1:36" ht="12.75">
      <c r="A62" s="891" t="s">
        <v>250</v>
      </c>
      <c r="B62" s="336">
        <f>+'FLUJO MENSUAL'!B269</f>
        <v>147490.76</v>
      </c>
      <c r="C62" s="340">
        <f>+'FLUJO MENSUAL'!C269</f>
        <v>69720.29</v>
      </c>
      <c r="D62" s="336">
        <f>+'FLUJO MENSUAL'!D269</f>
        <v>149703.12</v>
      </c>
      <c r="E62" s="340">
        <f>+'FLUJO MENSUAL'!E269</f>
        <v>67507.93</v>
      </c>
      <c r="F62" s="336">
        <f>+'FLUJO MENSUAL'!F269</f>
        <v>151948.67</v>
      </c>
      <c r="G62" s="340">
        <f>+'FLUJO MENSUAL'!G269</f>
        <v>65262.37999999999</v>
      </c>
      <c r="H62" s="336">
        <f>+'FLUJO MENSUAL'!H269</f>
        <v>154227.9</v>
      </c>
      <c r="I62" s="340">
        <f>+'FLUJO MENSUAL'!I269</f>
        <v>62983.15</v>
      </c>
      <c r="J62" s="336">
        <f>+'FLUJO MENSUAL'!J269</f>
        <v>156541.32</v>
      </c>
      <c r="K62" s="340">
        <f>+'FLUJO MENSUAL'!K269</f>
        <v>60669.73</v>
      </c>
      <c r="L62" s="336">
        <f>+'FLUJO MENSUAL'!L269</f>
        <v>158889.44</v>
      </c>
      <c r="M62" s="340">
        <f>+'FLUJO MENSUAL'!M269</f>
        <v>58321.61</v>
      </c>
      <c r="N62" s="338">
        <f t="shared" si="12"/>
        <v>918801.21</v>
      </c>
      <c r="O62" s="339">
        <f t="shared" si="13"/>
        <v>384465.08999999997</v>
      </c>
      <c r="P62" s="336">
        <f>+'FLUJO MENSUAL'!P269</f>
        <v>161272.78</v>
      </c>
      <c r="Q62" s="340">
        <f>+'FLUJO MENSUAL'!Q269</f>
        <v>55938.27</v>
      </c>
      <c r="R62" s="336">
        <f>+'FLUJO MENSUAL'!R269</f>
        <v>163691.87</v>
      </c>
      <c r="S62" s="340">
        <f>+'FLUJO MENSUAL'!S269</f>
        <v>53519.18</v>
      </c>
      <c r="T62" s="336">
        <f>+'FLUJO MENSUAL'!T269</f>
        <v>166147.25</v>
      </c>
      <c r="U62" s="340">
        <f>+'FLUJO MENSUAL'!U269</f>
        <v>51063.8</v>
      </c>
      <c r="V62" s="336">
        <f>+'FLUJO MENSUAL'!V269</f>
        <v>168639.46</v>
      </c>
      <c r="W62" s="340">
        <f>+'FLUJO MENSUAL'!W269</f>
        <v>48571.59</v>
      </c>
      <c r="X62" s="336"/>
      <c r="Y62" s="340"/>
      <c r="Z62" s="336"/>
      <c r="AA62" s="340"/>
      <c r="AB62" s="338">
        <f t="shared" si="15"/>
        <v>1578552.5699999998</v>
      </c>
      <c r="AC62" s="339">
        <f t="shared" si="16"/>
        <v>593557.9299999999</v>
      </c>
      <c r="AE62" s="528"/>
      <c r="AF62" s="528"/>
      <c r="AG62" s="528"/>
      <c r="AH62" s="528"/>
      <c r="AI62" s="528"/>
      <c r="AJ62" s="528"/>
    </row>
    <row r="63" spans="1:36" ht="12.75">
      <c r="A63" s="891" t="s">
        <v>93</v>
      </c>
      <c r="B63" s="336"/>
      <c r="C63" s="340"/>
      <c r="D63" s="336"/>
      <c r="E63" s="340"/>
      <c r="F63" s="336"/>
      <c r="G63" s="340"/>
      <c r="H63" s="336"/>
      <c r="I63" s="340"/>
      <c r="J63" s="336"/>
      <c r="K63" s="340"/>
      <c r="L63" s="336"/>
      <c r="M63" s="340"/>
      <c r="N63" s="338">
        <f>B63+D63+F63+H63+J63+L63</f>
        <v>0</v>
      </c>
      <c r="O63" s="339">
        <f>C63+E63+G63+I63+K63+M63</f>
        <v>0</v>
      </c>
      <c r="P63" s="336"/>
      <c r="Q63" s="340"/>
      <c r="R63" s="336"/>
      <c r="S63" s="340"/>
      <c r="T63" s="336"/>
      <c r="U63" s="340"/>
      <c r="V63" s="336"/>
      <c r="W63" s="340"/>
      <c r="X63" s="336"/>
      <c r="Y63" s="340"/>
      <c r="Z63" s="336"/>
      <c r="AA63" s="340"/>
      <c r="AB63" s="338">
        <f>N63+P63+R63+T63+V63+X63+Z63</f>
        <v>0</v>
      </c>
      <c r="AC63" s="339">
        <f>O63+Q63+S63+U63+W63+Y63+AA63</f>
        <v>0</v>
      </c>
      <c r="AE63" s="528"/>
      <c r="AF63" s="528"/>
      <c r="AG63" s="528"/>
      <c r="AH63" s="528"/>
      <c r="AI63" s="528"/>
      <c r="AJ63" s="528"/>
    </row>
    <row r="64" spans="1:36" ht="12.75" customHeight="1">
      <c r="A64" s="238" t="s">
        <v>229</v>
      </c>
      <c r="B64" s="336">
        <f>+'FLUJO MENSUAL'!B270</f>
        <v>221124.35</v>
      </c>
      <c r="C64" s="340">
        <f>+'FLUJO MENSUAL'!C270</f>
        <v>74875.23</v>
      </c>
      <c r="D64" s="336">
        <f>+'FLUJO MENSUAL'!D270</f>
        <v>223945.99</v>
      </c>
      <c r="E64" s="340">
        <f>+'FLUJO MENSUAL'!E270</f>
        <v>72053.6</v>
      </c>
      <c r="F64" s="336">
        <f>+'FLUJO MENSUAL'!F270</f>
        <v>226803.63</v>
      </c>
      <c r="G64" s="340">
        <f>+'FLUJO MENSUAL'!G270</f>
        <v>69195.95</v>
      </c>
      <c r="H64" s="336">
        <f>+'FLUJO MENSUAL'!H270</f>
        <v>229697.74</v>
      </c>
      <c r="I64" s="340">
        <f>+'FLUJO MENSUAL'!I270</f>
        <v>66301.84</v>
      </c>
      <c r="J64" s="336">
        <f>+'FLUJO MENSUAL'!J270</f>
        <v>232628.78</v>
      </c>
      <c r="K64" s="340">
        <f>+'FLUJO MENSUAL'!K270</f>
        <v>63370.8</v>
      </c>
      <c r="L64" s="336">
        <f>+'FLUJO MENSUAL'!L270</f>
        <v>235597.22</v>
      </c>
      <c r="M64" s="340">
        <f>+'FLUJO MENSUAL'!M270</f>
        <v>60402.36</v>
      </c>
      <c r="N64" s="338">
        <f t="shared" si="12"/>
        <v>1369797.71</v>
      </c>
      <c r="O64" s="339">
        <f t="shared" si="13"/>
        <v>406199.77999999997</v>
      </c>
      <c r="P64" s="336">
        <f>+'FLUJO MENSUAL'!P270</f>
        <v>238603.54</v>
      </c>
      <c r="Q64" s="340">
        <f>+'FLUJO MENSUAL'!Q270</f>
        <v>57396.05</v>
      </c>
      <c r="R64" s="336">
        <f>+'FLUJO MENSUAL'!R270</f>
        <v>241648.22</v>
      </c>
      <c r="S64" s="340">
        <f>+'FLUJO MENSUAL'!S270</f>
        <v>54351.36</v>
      </c>
      <c r="T64" s="336">
        <f>+'FLUJO MENSUAL'!T270</f>
        <v>244731.75</v>
      </c>
      <c r="U64" s="340">
        <f>+'FLUJO MENSUAL'!U270</f>
        <v>51267.83</v>
      </c>
      <c r="V64" s="336">
        <f>+'FLUJO MENSUAL'!V270</f>
        <v>247854.63</v>
      </c>
      <c r="W64" s="340">
        <f>+'FLUJO MENSUAL'!W270</f>
        <v>48144.95</v>
      </c>
      <c r="X64" s="336"/>
      <c r="Y64" s="340"/>
      <c r="Z64" s="336"/>
      <c r="AA64" s="340"/>
      <c r="AB64" s="338">
        <f t="shared" si="15"/>
        <v>2342635.85</v>
      </c>
      <c r="AC64" s="339">
        <f t="shared" si="16"/>
        <v>617359.9699999999</v>
      </c>
      <c r="AE64" s="528"/>
      <c r="AF64" s="528"/>
      <c r="AG64" s="528"/>
      <c r="AH64" s="528"/>
      <c r="AI64" s="528"/>
      <c r="AJ64" s="528"/>
    </row>
    <row r="65" spans="1:36" ht="12.75">
      <c r="A65" s="238" t="s">
        <v>4</v>
      </c>
      <c r="B65" s="336"/>
      <c r="C65" s="340"/>
      <c r="D65" s="336"/>
      <c r="E65" s="340"/>
      <c r="F65" s="336"/>
      <c r="G65" s="340"/>
      <c r="H65" s="336"/>
      <c r="I65" s="340"/>
      <c r="J65" s="336"/>
      <c r="K65" s="340"/>
      <c r="L65" s="336"/>
      <c r="M65" s="340"/>
      <c r="N65" s="338">
        <f t="shared" si="12"/>
        <v>0</v>
      </c>
      <c r="O65" s="339">
        <f t="shared" si="13"/>
        <v>0</v>
      </c>
      <c r="P65" s="336"/>
      <c r="Q65" s="340"/>
      <c r="R65" s="336"/>
      <c r="S65" s="340"/>
      <c r="T65" s="336"/>
      <c r="U65" s="340"/>
      <c r="V65" s="336"/>
      <c r="W65" s="340"/>
      <c r="X65" s="336"/>
      <c r="Y65" s="340"/>
      <c r="Z65" s="336"/>
      <c r="AA65" s="340"/>
      <c r="AB65" s="338">
        <f t="shared" si="15"/>
        <v>0</v>
      </c>
      <c r="AC65" s="339">
        <f t="shared" si="16"/>
        <v>0</v>
      </c>
      <c r="AE65" s="528"/>
      <c r="AF65" s="528"/>
      <c r="AG65" s="528"/>
      <c r="AH65" s="528"/>
      <c r="AI65" s="528"/>
      <c r="AJ65" s="528"/>
    </row>
    <row r="66" spans="1:36" ht="12.75" customHeight="1">
      <c r="A66" s="408" t="s">
        <v>10</v>
      </c>
      <c r="B66" s="336">
        <f>+'FLUJO MENSUAL'!B271</f>
        <v>119099.88</v>
      </c>
      <c r="C66" s="340">
        <f>+'FLUJO MENSUAL'!C271</f>
        <v>33644.26</v>
      </c>
      <c r="D66" s="336">
        <f>+'FLUJO MENSUAL'!D271</f>
        <v>121401.24</v>
      </c>
      <c r="E66" s="340">
        <f>+'FLUJO MENSUAL'!E271</f>
        <v>31342.91</v>
      </c>
      <c r="F66" s="336">
        <f>+'FLUJO MENSUAL'!F271</f>
        <v>123747.06</v>
      </c>
      <c r="G66" s="340">
        <f>+'FLUJO MENSUAL'!G271</f>
        <v>28997.08</v>
      </c>
      <c r="H66" s="336">
        <f>+'FLUJO MENSUAL'!H271</f>
        <v>126138.22</v>
      </c>
      <c r="I66" s="340">
        <f>+'FLUJO MENSUAL'!I271</f>
        <v>26605.93</v>
      </c>
      <c r="J66" s="336">
        <f>+'FLUJO MENSUAL'!J271</f>
        <v>128575.58</v>
      </c>
      <c r="K66" s="340">
        <f>+'FLUJO MENSUAL'!K271</f>
        <v>24168.57</v>
      </c>
      <c r="L66" s="336">
        <f>+'FLUJO MENSUAL'!L271</f>
        <v>131060.03</v>
      </c>
      <c r="M66" s="340">
        <f>+'FLUJO MENSUAL'!M271</f>
        <v>21684.11</v>
      </c>
      <c r="N66" s="345">
        <f t="shared" si="12"/>
        <v>750022.01</v>
      </c>
      <c r="O66" s="346">
        <f t="shared" si="13"/>
        <v>166442.86</v>
      </c>
      <c r="P66" s="336">
        <f>+'FLUJO MENSUAL'!P271</f>
        <v>133592.49</v>
      </c>
      <c r="Q66" s="340">
        <f>+'FLUJO MENSUAL'!Q271</f>
        <v>19151.65</v>
      </c>
      <c r="R66" s="336">
        <f>+'FLUJO MENSUAL'!R271</f>
        <v>136173.89</v>
      </c>
      <c r="S66" s="340">
        <f>+'FLUJO MENSUAL'!S271</f>
        <v>16570.26</v>
      </c>
      <c r="T66" s="336">
        <f>+'FLUJO MENSUAL'!T271</f>
        <v>138805.17</v>
      </c>
      <c r="U66" s="340">
        <f>+'FLUJO MENSUAL'!U271</f>
        <v>13938.98</v>
      </c>
      <c r="V66" s="336">
        <f>+'FLUJO MENSUAL'!V271</f>
        <v>141487.29</v>
      </c>
      <c r="W66" s="340">
        <f>+'FLUJO MENSUAL'!W271</f>
        <v>11256.86</v>
      </c>
      <c r="X66" s="336"/>
      <c r="Y66" s="340"/>
      <c r="Z66" s="336"/>
      <c r="AA66" s="340"/>
      <c r="AB66" s="345">
        <f t="shared" si="15"/>
        <v>1300080.85</v>
      </c>
      <c r="AC66" s="346">
        <f t="shared" si="16"/>
        <v>227360.61</v>
      </c>
      <c r="AE66" s="528"/>
      <c r="AF66" s="528"/>
      <c r="AG66" s="528"/>
      <c r="AH66" s="528"/>
      <c r="AI66" s="528"/>
      <c r="AJ66" s="528"/>
    </row>
    <row r="67" spans="1:36" ht="12.75">
      <c r="A67" s="160" t="s">
        <v>482</v>
      </c>
      <c r="B67" s="372">
        <f aca="true" t="shared" si="40" ref="B67:G67">SUM(B68:B74)</f>
        <v>161804.98</v>
      </c>
      <c r="C67" s="373">
        <f t="shared" si="40"/>
        <v>61109.729999999996</v>
      </c>
      <c r="D67" s="989">
        <f t="shared" si="40"/>
        <v>161804.98</v>
      </c>
      <c r="E67" s="373">
        <f t="shared" si="40"/>
        <v>64018.69</v>
      </c>
      <c r="F67" s="989">
        <f t="shared" si="40"/>
        <v>161804.98</v>
      </c>
      <c r="G67" s="373">
        <f t="shared" si="40"/>
        <v>56644.14</v>
      </c>
      <c r="H67" s="989">
        <f aca="true" t="shared" si="41" ref="H67:M67">SUM(H68:H74)</f>
        <v>161804.98</v>
      </c>
      <c r="I67" s="373">
        <f t="shared" si="41"/>
        <v>61407.63</v>
      </c>
      <c r="J67" s="989">
        <f t="shared" si="41"/>
        <v>161804.98</v>
      </c>
      <c r="K67" s="373">
        <f t="shared" si="41"/>
        <v>58163.340000000004</v>
      </c>
      <c r="L67" s="989">
        <f t="shared" si="41"/>
        <v>161804.98</v>
      </c>
      <c r="M67" s="373">
        <f t="shared" si="41"/>
        <v>62589.909999999996</v>
      </c>
      <c r="N67" s="372">
        <f aca="true" t="shared" si="42" ref="N67:O74">B67+D67+F67+H67+J67+L67</f>
        <v>970829.88</v>
      </c>
      <c r="O67" s="373">
        <f t="shared" si="42"/>
        <v>363933.44</v>
      </c>
      <c r="P67" s="989">
        <f>SUM(P68:P74)</f>
        <v>161804.98</v>
      </c>
      <c r="Q67" s="373">
        <f>SUM(Q68:Q74)</f>
        <v>51927.42</v>
      </c>
      <c r="R67" s="989">
        <f aca="true" t="shared" si="43" ref="R67:Y67">SUM(R68:R74)</f>
        <v>161804.98</v>
      </c>
      <c r="S67" s="373">
        <f t="shared" si="43"/>
        <v>56185.549999999996</v>
      </c>
      <c r="T67" s="989">
        <f t="shared" si="43"/>
        <v>161804.98</v>
      </c>
      <c r="U67" s="373">
        <f t="shared" si="43"/>
        <v>56650.35</v>
      </c>
      <c r="V67" s="989">
        <f t="shared" si="43"/>
        <v>161804.98</v>
      </c>
      <c r="W67" s="373">
        <f t="shared" si="43"/>
        <v>50118.09</v>
      </c>
      <c r="X67" s="989">
        <f t="shared" si="43"/>
        <v>0</v>
      </c>
      <c r="Y67" s="373">
        <f t="shared" si="43"/>
        <v>0</v>
      </c>
      <c r="Z67" s="372">
        <f>SUM(Z68:Z74)</f>
        <v>0</v>
      </c>
      <c r="AA67" s="373">
        <f>SUM(AA68:AA74)</f>
        <v>0</v>
      </c>
      <c r="AB67" s="372">
        <f aca="true" t="shared" si="44" ref="AB67:AC74">N67+P67+R67+T67+V67+X67+Z67</f>
        <v>1618049.8</v>
      </c>
      <c r="AC67" s="373">
        <f t="shared" si="44"/>
        <v>578814.85</v>
      </c>
      <c r="AE67" s="528"/>
      <c r="AF67" s="528"/>
      <c r="AG67" s="528"/>
      <c r="AH67" s="528"/>
      <c r="AI67" s="528"/>
      <c r="AJ67" s="528"/>
    </row>
    <row r="68" spans="1:36" ht="12.75">
      <c r="A68" s="237" t="s">
        <v>1</v>
      </c>
      <c r="B68" s="336">
        <f>+'FLUJO MENSUAL'!B273</f>
        <v>0</v>
      </c>
      <c r="C68" s="340">
        <f>+'FLUJO MENSUAL'!C273</f>
        <v>0</v>
      </c>
      <c r="D68" s="336">
        <f>+'FLUJO MENSUAL'!D273</f>
        <v>0</v>
      </c>
      <c r="E68" s="340">
        <f>+'FLUJO MENSUAL'!E273</f>
        <v>0</v>
      </c>
      <c r="F68" s="336">
        <f>+'FLUJO MENSUAL'!F273</f>
        <v>0</v>
      </c>
      <c r="G68" s="340">
        <f>+'FLUJO MENSUAL'!G273</f>
        <v>0</v>
      </c>
      <c r="H68" s="336">
        <f>+'FLUJO MENSUAL'!H273</f>
        <v>0</v>
      </c>
      <c r="I68" s="340">
        <f>+'FLUJO MENSUAL'!I273</f>
        <v>0</v>
      </c>
      <c r="J68" s="336">
        <f>+'FLUJO MENSUAL'!J273</f>
        <v>0</v>
      </c>
      <c r="K68" s="340">
        <f>+'FLUJO MENSUAL'!K273</f>
        <v>0</v>
      </c>
      <c r="L68" s="336">
        <f>+'FLUJO MENSUAL'!L273</f>
        <v>0</v>
      </c>
      <c r="M68" s="340">
        <f>+'FLUJO MENSUAL'!M273</f>
        <v>0</v>
      </c>
      <c r="N68" s="332">
        <f t="shared" si="42"/>
        <v>0</v>
      </c>
      <c r="O68" s="333">
        <f t="shared" si="42"/>
        <v>0</v>
      </c>
      <c r="P68" s="336">
        <f>+'FLUJO MENSUAL'!P273</f>
        <v>0</v>
      </c>
      <c r="Q68" s="340">
        <f>+'FLUJO MENSUAL'!Q273</f>
        <v>0</v>
      </c>
      <c r="R68" s="336">
        <f>+'FLUJO MENSUAL'!R273</f>
        <v>0</v>
      </c>
      <c r="S68" s="340">
        <f>+'FLUJO MENSUAL'!S273</f>
        <v>0</v>
      </c>
      <c r="T68" s="336">
        <f>+'FLUJO MENSUAL'!T273</f>
        <v>0</v>
      </c>
      <c r="U68" s="340">
        <f>+'FLUJO MENSUAL'!U273</f>
        <v>0</v>
      </c>
      <c r="V68" s="336">
        <f>+'FLUJO MENSUAL'!V273</f>
        <v>0</v>
      </c>
      <c r="W68" s="340">
        <f>+'FLUJO MENSUAL'!W273</f>
        <v>0</v>
      </c>
      <c r="X68" s="336"/>
      <c r="Y68" s="340"/>
      <c r="Z68" s="427"/>
      <c r="AA68" s="428"/>
      <c r="AB68" s="332">
        <f t="shared" si="44"/>
        <v>0</v>
      </c>
      <c r="AC68" s="333">
        <f t="shared" si="44"/>
        <v>0</v>
      </c>
      <c r="AE68" s="528"/>
      <c r="AF68" s="528"/>
      <c r="AG68" s="528"/>
      <c r="AH68" s="528"/>
      <c r="AI68" s="528"/>
      <c r="AJ68" s="528"/>
    </row>
    <row r="69" spans="1:36" ht="12.75">
      <c r="A69" s="238" t="s">
        <v>251</v>
      </c>
      <c r="B69" s="336">
        <f>+'FLUJO MENSUAL'!B274</f>
        <v>0</v>
      </c>
      <c r="C69" s="340">
        <f>+'FLUJO MENSUAL'!C274</f>
        <v>0</v>
      </c>
      <c r="D69" s="336">
        <f>+'FLUJO MENSUAL'!D274</f>
        <v>0</v>
      </c>
      <c r="E69" s="340">
        <f>+'FLUJO MENSUAL'!E274</f>
        <v>0</v>
      </c>
      <c r="F69" s="336">
        <f>+'FLUJO MENSUAL'!F274</f>
        <v>0</v>
      </c>
      <c r="G69" s="340">
        <f>+'FLUJO MENSUAL'!G274</f>
        <v>0</v>
      </c>
      <c r="H69" s="336">
        <f>+'FLUJO MENSUAL'!H274</f>
        <v>0</v>
      </c>
      <c r="I69" s="340">
        <f>+'FLUJO MENSUAL'!I274</f>
        <v>0</v>
      </c>
      <c r="J69" s="336">
        <f>+'FLUJO MENSUAL'!J274</f>
        <v>0</v>
      </c>
      <c r="K69" s="340">
        <f>+'FLUJO MENSUAL'!K274</f>
        <v>0</v>
      </c>
      <c r="L69" s="336">
        <f>+'FLUJO MENSUAL'!L274</f>
        <v>0</v>
      </c>
      <c r="M69" s="340">
        <f>+'FLUJO MENSUAL'!M274</f>
        <v>0</v>
      </c>
      <c r="N69" s="338">
        <f>B69+D69+F69+H69+J69+L69</f>
        <v>0</v>
      </c>
      <c r="O69" s="339">
        <f>C69+E69+G69+I69+K69+M69</f>
        <v>0</v>
      </c>
      <c r="P69" s="336">
        <f>+'FLUJO MENSUAL'!P274</f>
        <v>0</v>
      </c>
      <c r="Q69" s="340">
        <f>+'FLUJO MENSUAL'!Q274</f>
        <v>0</v>
      </c>
      <c r="R69" s="336">
        <f>+'FLUJO MENSUAL'!R274</f>
        <v>0</v>
      </c>
      <c r="S69" s="340">
        <f>+'FLUJO MENSUAL'!S274</f>
        <v>0</v>
      </c>
      <c r="T69" s="336">
        <f>+'FLUJO MENSUAL'!T274</f>
        <v>0</v>
      </c>
      <c r="U69" s="340">
        <f>+'FLUJO MENSUAL'!U274</f>
        <v>0</v>
      </c>
      <c r="V69" s="336">
        <f>+'FLUJO MENSUAL'!V274</f>
        <v>0</v>
      </c>
      <c r="W69" s="340">
        <f>+'FLUJO MENSUAL'!W274</f>
        <v>0</v>
      </c>
      <c r="X69" s="336"/>
      <c r="Y69" s="340"/>
      <c r="Z69" s="376"/>
      <c r="AA69" s="377"/>
      <c r="AB69" s="338">
        <f>N69+P69+R69+T69+V69+X69+Z69</f>
        <v>0</v>
      </c>
      <c r="AC69" s="339">
        <f>O69+Q69+S69+U69+W69+Y69+AA69</f>
        <v>0</v>
      </c>
      <c r="AE69" s="528"/>
      <c r="AF69" s="528"/>
      <c r="AG69" s="528"/>
      <c r="AH69" s="528"/>
      <c r="AI69" s="528"/>
      <c r="AJ69" s="528"/>
    </row>
    <row r="70" spans="1:36" ht="12.75">
      <c r="A70" s="238" t="s">
        <v>13</v>
      </c>
      <c r="B70" s="336">
        <f>+'FLUJO MENSUAL'!B275</f>
        <v>96454.99</v>
      </c>
      <c r="C70" s="340">
        <f>+'FLUJO MENSUAL'!C275</f>
        <v>37857.92</v>
      </c>
      <c r="D70" s="336">
        <f>+'FLUJO MENSUAL'!D275</f>
        <v>96454.99</v>
      </c>
      <c r="E70" s="340">
        <f>+'FLUJO MENSUAL'!E275</f>
        <v>39690.57</v>
      </c>
      <c r="F70" s="336">
        <f>+'FLUJO MENSUAL'!F275</f>
        <v>96454.99</v>
      </c>
      <c r="G70" s="340">
        <f>+'FLUJO MENSUAL'!G275</f>
        <v>35146.61</v>
      </c>
      <c r="H70" s="336">
        <f>+'FLUJO MENSUAL'!H275</f>
        <v>96454.99</v>
      </c>
      <c r="I70" s="340">
        <f>+'FLUJO MENSUAL'!I275</f>
        <v>38134.07</v>
      </c>
      <c r="J70" s="336">
        <f>+'FLUJO MENSUAL'!J275</f>
        <v>96454.99</v>
      </c>
      <c r="K70" s="340">
        <f>+'FLUJO MENSUAL'!K275</f>
        <v>36150.8</v>
      </c>
      <c r="L70" s="336">
        <f>+'FLUJO MENSUAL'!L275</f>
        <v>96454.99</v>
      </c>
      <c r="M70" s="340">
        <f>+'FLUJO MENSUAL'!M275</f>
        <v>38937.42</v>
      </c>
      <c r="N70" s="338">
        <f>+J70+L70</f>
        <v>192909.98</v>
      </c>
      <c r="O70" s="339">
        <f>+K70+M70</f>
        <v>75088.22</v>
      </c>
      <c r="P70" s="336">
        <f>+'FLUJO MENSUAL'!P275</f>
        <v>96454.99</v>
      </c>
      <c r="Q70" s="340">
        <f>+'FLUJO MENSUAL'!Q275</f>
        <v>32334.879999999997</v>
      </c>
      <c r="R70" s="336">
        <f>+'FLUJO MENSUAL'!R275</f>
        <v>96454.99</v>
      </c>
      <c r="S70" s="340">
        <f>+'FLUJO MENSUAL'!S275</f>
        <v>35021.09</v>
      </c>
      <c r="T70" s="336">
        <f>+'FLUJO MENSUAL'!T275</f>
        <v>96454.99</v>
      </c>
      <c r="U70" s="340">
        <f>+'FLUJO MENSUAL'!U275</f>
        <v>35347.45</v>
      </c>
      <c r="V70" s="336">
        <f>+'FLUJO MENSUAL'!V275</f>
        <v>96454.99</v>
      </c>
      <c r="W70" s="340">
        <f>+'FLUJO MENSUAL'!W275</f>
        <v>31305.59</v>
      </c>
      <c r="X70" s="336"/>
      <c r="Y70" s="340"/>
      <c r="Z70" s="336"/>
      <c r="AA70" s="340"/>
      <c r="AB70" s="338">
        <f t="shared" si="44"/>
        <v>578729.9400000001</v>
      </c>
      <c r="AC70" s="339">
        <f t="shared" si="44"/>
        <v>209097.23</v>
      </c>
      <c r="AE70" s="528"/>
      <c r="AF70" s="528"/>
      <c r="AG70" s="528"/>
      <c r="AH70" s="528"/>
      <c r="AI70" s="528"/>
      <c r="AJ70" s="528"/>
    </row>
    <row r="71" spans="1:36" ht="12.75">
      <c r="A71" s="987" t="s">
        <v>3</v>
      </c>
      <c r="B71" s="336">
        <f>+'FLUJO MENSUAL'!B276</f>
        <v>62316.66</v>
      </c>
      <c r="C71" s="340">
        <f>+'FLUJO MENSUAL'!C276</f>
        <v>22107.04</v>
      </c>
      <c r="D71" s="336">
        <f>+'FLUJO MENSUAL'!D276</f>
        <v>62316.66</v>
      </c>
      <c r="E71" s="340">
        <f>+'FLUJO MENSUAL'!E276</f>
        <v>23128.87</v>
      </c>
      <c r="F71" s="336">
        <f>+'FLUJO MENSUAL'!F276</f>
        <v>62316.66</v>
      </c>
      <c r="G71" s="340">
        <f>+'FLUJO MENSUAL'!G276</f>
        <v>20436.45</v>
      </c>
      <c r="H71" s="336">
        <f>+'FLUJO MENSUAL'!H276</f>
        <v>62316.66</v>
      </c>
      <c r="I71" s="340">
        <f>+'FLUJO MENSUAL'!I276</f>
        <v>22123.27</v>
      </c>
      <c r="J71" s="336">
        <f>+'FLUJO MENSUAL'!J276</f>
        <v>62316.66</v>
      </c>
      <c r="K71" s="340">
        <f>+'FLUJO MENSUAL'!K276</f>
        <v>20923.03</v>
      </c>
      <c r="L71" s="336">
        <f>+'FLUJO MENSUAL'!L276</f>
        <v>62316.66</v>
      </c>
      <c r="M71" s="340">
        <f>+'FLUJO MENSUAL'!M276</f>
        <v>22480.09</v>
      </c>
      <c r="N71" s="338">
        <f t="shared" si="42"/>
        <v>373899.9600000001</v>
      </c>
      <c r="O71" s="339">
        <f t="shared" si="42"/>
        <v>131198.75</v>
      </c>
      <c r="P71" s="336">
        <f>+'FLUJO MENSUAL'!P276</f>
        <v>62316.66</v>
      </c>
      <c r="Q71" s="340">
        <f>+'FLUJO MENSUAL'!Q276</f>
        <v>18619.88</v>
      </c>
      <c r="R71" s="336">
        <f>+'FLUJO MENSUAL'!R276</f>
        <v>62316.66</v>
      </c>
      <c r="S71" s="340">
        <f>+'FLUJO MENSUAL'!S276</f>
        <v>20112.06</v>
      </c>
      <c r="T71" s="336">
        <f>+'FLUJO MENSUAL'!T276</f>
        <v>62316.66</v>
      </c>
      <c r="U71" s="340">
        <f>+'FLUJO MENSUAL'!U276</f>
        <v>20241.82</v>
      </c>
      <c r="V71" s="336">
        <f>+'FLUJO MENSUAL'!V276</f>
        <v>62316.66</v>
      </c>
      <c r="W71" s="340">
        <f>+'FLUJO MENSUAL'!W276</f>
        <v>17873.789999999997</v>
      </c>
      <c r="X71" s="336"/>
      <c r="Y71" s="340"/>
      <c r="Z71" s="376"/>
      <c r="AA71" s="377"/>
      <c r="AB71" s="338">
        <f t="shared" si="44"/>
        <v>623166.6000000002</v>
      </c>
      <c r="AC71" s="339">
        <f t="shared" si="44"/>
        <v>208046.30000000002</v>
      </c>
      <c r="AE71" s="528"/>
      <c r="AF71" s="528"/>
      <c r="AG71" s="528"/>
      <c r="AH71" s="528"/>
      <c r="AI71" s="528"/>
      <c r="AJ71" s="528"/>
    </row>
    <row r="72" spans="1:36" ht="12.75">
      <c r="A72" s="1016" t="s">
        <v>3</v>
      </c>
      <c r="B72" s="336">
        <f>+'FLUJO MENSUAL'!B277</f>
        <v>3033.33</v>
      </c>
      <c r="C72" s="340">
        <f>+'FLUJO MENSUAL'!C277</f>
        <v>1144.77</v>
      </c>
      <c r="D72" s="336">
        <f>+'FLUJO MENSUAL'!D277</f>
        <v>3033.33</v>
      </c>
      <c r="E72" s="340">
        <f>+'FLUJO MENSUAL'!E277</f>
        <v>1199.25</v>
      </c>
      <c r="F72" s="336">
        <f>+'FLUJO MENSUAL'!F277</f>
        <v>3033.33</v>
      </c>
      <c r="G72" s="340">
        <f>+'FLUJO MENSUAL'!G277</f>
        <v>1061.08</v>
      </c>
      <c r="H72" s="336">
        <f>+'FLUJO MENSUAL'!H277</f>
        <v>3033.33</v>
      </c>
      <c r="I72" s="340">
        <f>+'FLUJO MENSUAL'!I277</f>
        <v>1150.29</v>
      </c>
      <c r="J72" s="336">
        <f>+'FLUJO MENSUAL'!J277</f>
        <v>3033.33</v>
      </c>
      <c r="K72" s="340">
        <f>+'FLUJO MENSUAL'!K277</f>
        <v>1089.51</v>
      </c>
      <c r="L72" s="336">
        <f>+'FLUJO MENSUAL'!L277</f>
        <v>3033.33</v>
      </c>
      <c r="M72" s="340">
        <f>+'FLUJO MENSUAL'!M277</f>
        <v>1172.4</v>
      </c>
      <c r="N72" s="338">
        <f>B72+D72+F72+H72+J72+L72</f>
        <v>18199.98</v>
      </c>
      <c r="O72" s="339">
        <f>C72+E72+G72+I72+K72+M72</f>
        <v>6817.299999999999</v>
      </c>
      <c r="P72" s="336">
        <f>+'FLUJO MENSUAL'!P277</f>
        <v>3033.33</v>
      </c>
      <c r="Q72" s="340">
        <f>+'FLUJO MENSUAL'!Q277</f>
        <v>972.66</v>
      </c>
      <c r="R72" s="336">
        <f>+'FLUJO MENSUAL'!R277</f>
        <v>3033.33</v>
      </c>
      <c r="S72" s="340">
        <f>+'FLUJO MENSUAL'!S277</f>
        <v>1052.4</v>
      </c>
      <c r="T72" s="336">
        <f>+'FLUJO MENSUAL'!T277</f>
        <v>3033.33</v>
      </c>
      <c r="U72" s="340">
        <f>+'FLUJO MENSUAL'!U277</f>
        <v>1061.08</v>
      </c>
      <c r="V72" s="336">
        <f>+'FLUJO MENSUAL'!V277</f>
        <v>3033.33</v>
      </c>
      <c r="W72" s="340">
        <f>+'FLUJO MENSUAL'!W277</f>
        <v>938.71</v>
      </c>
      <c r="X72" s="336"/>
      <c r="Y72" s="340"/>
      <c r="Z72" s="376"/>
      <c r="AA72" s="377"/>
      <c r="AB72" s="338">
        <f>N72+P72+R72+T72+V72+X72+Z72</f>
        <v>30333.300000000003</v>
      </c>
      <c r="AC72" s="339">
        <f>O72+Q72+S72+U72+W72+Y72+AA72</f>
        <v>10842.149999999998</v>
      </c>
      <c r="AE72" s="528"/>
      <c r="AF72" s="528"/>
      <c r="AG72" s="528"/>
      <c r="AH72" s="528"/>
      <c r="AI72" s="528"/>
      <c r="AJ72" s="528"/>
    </row>
    <row r="73" spans="1:36" ht="12.75" customHeight="1">
      <c r="A73" s="987" t="s">
        <v>7</v>
      </c>
      <c r="B73" s="336">
        <f>+'FLUJO MENSUAL'!B278</f>
        <v>0</v>
      </c>
      <c r="C73" s="340">
        <f>+'FLUJO MENSUAL'!C278</f>
        <v>0</v>
      </c>
      <c r="D73" s="336">
        <f>+'FLUJO MENSUAL'!D278</f>
        <v>0</v>
      </c>
      <c r="E73" s="340">
        <f>+'FLUJO MENSUAL'!E278</f>
        <v>0</v>
      </c>
      <c r="F73" s="336">
        <f>+'FLUJO MENSUAL'!F278</f>
        <v>0</v>
      </c>
      <c r="G73" s="340">
        <f>+'FLUJO MENSUAL'!G278</f>
        <v>0</v>
      </c>
      <c r="H73" s="336">
        <f>+'FLUJO MENSUAL'!H278</f>
        <v>0</v>
      </c>
      <c r="I73" s="340">
        <f>+'FLUJO MENSUAL'!I278</f>
        <v>0</v>
      </c>
      <c r="J73" s="336">
        <f>+'FLUJO MENSUAL'!J278</f>
        <v>0</v>
      </c>
      <c r="K73" s="340">
        <f>+'FLUJO MENSUAL'!K278</f>
        <v>0</v>
      </c>
      <c r="L73" s="336">
        <f>+'FLUJO MENSUAL'!L278</f>
        <v>0</v>
      </c>
      <c r="M73" s="340">
        <f>+'FLUJO MENSUAL'!M278</f>
        <v>0</v>
      </c>
      <c r="N73" s="338">
        <f t="shared" si="42"/>
        <v>0</v>
      </c>
      <c r="O73" s="339">
        <f t="shared" si="42"/>
        <v>0</v>
      </c>
      <c r="P73" s="336">
        <f>+'FLUJO MENSUAL'!P278</f>
        <v>0</v>
      </c>
      <c r="Q73" s="340">
        <f>+'FLUJO MENSUAL'!Q278</f>
        <v>0</v>
      </c>
      <c r="R73" s="336">
        <f>+'FLUJO MENSUAL'!R278</f>
        <v>0</v>
      </c>
      <c r="S73" s="340">
        <f>+'FLUJO MENSUAL'!S278</f>
        <v>0</v>
      </c>
      <c r="T73" s="336">
        <f>+'FLUJO MENSUAL'!T278</f>
        <v>0</v>
      </c>
      <c r="U73" s="340">
        <f>+'FLUJO MENSUAL'!U278</f>
        <v>0</v>
      </c>
      <c r="V73" s="336">
        <f>+'FLUJO MENSUAL'!V278</f>
        <v>0</v>
      </c>
      <c r="W73" s="340">
        <f>+'FLUJO MENSUAL'!W278</f>
        <v>0</v>
      </c>
      <c r="X73" s="336"/>
      <c r="Y73" s="340"/>
      <c r="Z73" s="627"/>
      <c r="AA73" s="628"/>
      <c r="AB73" s="338">
        <f t="shared" si="44"/>
        <v>0</v>
      </c>
      <c r="AC73" s="339">
        <f t="shared" si="44"/>
        <v>0</v>
      </c>
      <c r="AE73" s="528"/>
      <c r="AF73" s="528"/>
      <c r="AG73" s="528"/>
      <c r="AH73" s="528"/>
      <c r="AI73" s="528"/>
      <c r="AJ73" s="528"/>
    </row>
    <row r="74" spans="1:36" ht="12.75" customHeight="1">
      <c r="A74" s="988" t="s">
        <v>4</v>
      </c>
      <c r="B74" s="336">
        <f>+'FLUJO MENSUAL'!B279</f>
        <v>0</v>
      </c>
      <c r="C74" s="340">
        <f>+'FLUJO MENSUAL'!C279</f>
        <v>0</v>
      </c>
      <c r="D74" s="419">
        <f>+'FLUJO MENSUAL'!D279</f>
        <v>0</v>
      </c>
      <c r="E74" s="631">
        <f>+'FLUJO MENSUAL'!E279</f>
        <v>0</v>
      </c>
      <c r="F74" s="419">
        <f>+'FLUJO MENSUAL'!F279</f>
        <v>0</v>
      </c>
      <c r="G74" s="631">
        <f>+'FLUJO MENSUAL'!G279</f>
        <v>0</v>
      </c>
      <c r="H74" s="419">
        <f>+'FLUJO MENSUAL'!H279</f>
        <v>0</v>
      </c>
      <c r="I74" s="631">
        <f>+'FLUJO MENSUAL'!I279</f>
        <v>0</v>
      </c>
      <c r="J74" s="419">
        <f>+'FLUJO MENSUAL'!J279</f>
        <v>0</v>
      </c>
      <c r="K74" s="631">
        <f>+'FLUJO MENSUAL'!K279</f>
        <v>0</v>
      </c>
      <c r="L74" s="419">
        <f>+'FLUJO MENSUAL'!L279</f>
        <v>0</v>
      </c>
      <c r="M74" s="631">
        <f>+'FLUJO MENSUAL'!M279</f>
        <v>0</v>
      </c>
      <c r="N74" s="421">
        <f t="shared" si="42"/>
        <v>0</v>
      </c>
      <c r="O74" s="422">
        <f t="shared" si="42"/>
        <v>0</v>
      </c>
      <c r="P74" s="419">
        <f>+'FLUJO MENSUAL'!P279</f>
        <v>0</v>
      </c>
      <c r="Q74" s="631">
        <f>+'FLUJO MENSUAL'!Q279</f>
        <v>0</v>
      </c>
      <c r="R74" s="419">
        <f>+'FLUJO MENSUAL'!R279</f>
        <v>0</v>
      </c>
      <c r="S74" s="631">
        <f>+'FLUJO MENSUAL'!S279</f>
        <v>0</v>
      </c>
      <c r="T74" s="419">
        <f>+'FLUJO MENSUAL'!T279</f>
        <v>0</v>
      </c>
      <c r="U74" s="631">
        <f>+'FLUJO MENSUAL'!U279</f>
        <v>0</v>
      </c>
      <c r="V74" s="419">
        <f>+'FLUJO MENSUAL'!V279</f>
        <v>0</v>
      </c>
      <c r="W74" s="631">
        <f>+'FLUJO MENSUAL'!W279</f>
        <v>0</v>
      </c>
      <c r="X74" s="419"/>
      <c r="Y74" s="631"/>
      <c r="Z74" s="629"/>
      <c r="AA74" s="630"/>
      <c r="AB74" s="421">
        <f t="shared" si="44"/>
        <v>0</v>
      </c>
      <c r="AC74" s="422">
        <f t="shared" si="44"/>
        <v>0</v>
      </c>
      <c r="AE74" s="528"/>
      <c r="AF74" s="528"/>
      <c r="AG74" s="528"/>
      <c r="AH74" s="528"/>
      <c r="AI74" s="528"/>
      <c r="AJ74" s="528"/>
    </row>
    <row r="75" spans="1:36" ht="12.75">
      <c r="A75" s="985" t="s">
        <v>314</v>
      </c>
      <c r="B75" s="372">
        <f aca="true" t="shared" si="45" ref="B75:G75">SUM(B76:B80)</f>
        <v>47232998.61</v>
      </c>
      <c r="C75" s="373">
        <f t="shared" si="45"/>
        <v>21170055.099999998</v>
      </c>
      <c r="D75" s="986">
        <f t="shared" si="45"/>
        <v>45952661.36</v>
      </c>
      <c r="E75" s="860">
        <f t="shared" si="45"/>
        <v>20360031.490000002</v>
      </c>
      <c r="F75" s="986">
        <f t="shared" si="45"/>
        <v>46552138.06</v>
      </c>
      <c r="G75" s="860">
        <f t="shared" si="45"/>
        <v>20139972.79</v>
      </c>
      <c r="H75" s="986">
        <f aca="true" t="shared" si="46" ref="H75:M75">SUM(H76:H80)</f>
        <v>46647364.669999994</v>
      </c>
      <c r="I75" s="860">
        <f t="shared" si="46"/>
        <v>19665338.19</v>
      </c>
      <c r="J75" s="986">
        <f t="shared" si="46"/>
        <v>46998655.09</v>
      </c>
      <c r="K75" s="860">
        <f t="shared" si="46"/>
        <v>19314047.76</v>
      </c>
      <c r="L75" s="986">
        <f t="shared" si="46"/>
        <v>47352608.849999994</v>
      </c>
      <c r="M75" s="860">
        <f t="shared" si="46"/>
        <v>18960093.990000002</v>
      </c>
      <c r="N75" s="859">
        <f t="shared" si="12"/>
        <v>280736426.64</v>
      </c>
      <c r="O75" s="860">
        <f t="shared" si="13"/>
        <v>119609539.32000002</v>
      </c>
      <c r="P75" s="986">
        <f>SUM(P76:P80)</f>
        <v>49417140.13</v>
      </c>
      <c r="Q75" s="860">
        <f>SUM(Q76:Q80)</f>
        <v>18985903.58</v>
      </c>
      <c r="R75" s="986">
        <f aca="true" t="shared" si="47" ref="R75:Y75">SUM(R76:R80)</f>
        <v>48068548.989999995</v>
      </c>
      <c r="S75" s="860">
        <f t="shared" si="47"/>
        <v>18244153.87</v>
      </c>
      <c r="T75" s="986">
        <f t="shared" si="47"/>
        <v>48705318.62</v>
      </c>
      <c r="U75" s="860">
        <f t="shared" si="47"/>
        <v>17986792.220000003</v>
      </c>
      <c r="V75" s="986">
        <f t="shared" si="47"/>
        <v>48738528.01</v>
      </c>
      <c r="W75" s="860">
        <f t="shared" si="47"/>
        <v>17517332.62</v>
      </c>
      <c r="X75" s="986">
        <f t="shared" si="47"/>
        <v>0</v>
      </c>
      <c r="Y75" s="860">
        <f t="shared" si="47"/>
        <v>0</v>
      </c>
      <c r="Z75" s="859">
        <f>SUM(Z76:Z80)</f>
        <v>0</v>
      </c>
      <c r="AA75" s="860">
        <f>SUM(AA76:AA80)</f>
        <v>0</v>
      </c>
      <c r="AB75" s="859">
        <f t="shared" si="15"/>
        <v>475665962.39</v>
      </c>
      <c r="AC75" s="860">
        <f t="shared" si="16"/>
        <v>192343721.61000004</v>
      </c>
      <c r="AE75" s="528"/>
      <c r="AF75" s="528"/>
      <c r="AG75" s="528"/>
      <c r="AH75" s="528"/>
      <c r="AI75" s="528"/>
      <c r="AJ75" s="528"/>
    </row>
    <row r="76" spans="1:36" ht="12.75">
      <c r="A76" s="237" t="s">
        <v>344</v>
      </c>
      <c r="B76" s="336">
        <f>+'FLUJO MENSUAL'!B282</f>
        <v>1623781.36</v>
      </c>
      <c r="C76" s="340">
        <f>+'FLUJO MENSUAL'!C282</f>
        <v>466569.51</v>
      </c>
      <c r="D76" s="336">
        <f>+'FLUJO MENSUAL'!D282</f>
        <v>0</v>
      </c>
      <c r="E76" s="340">
        <f>+'FLUJO MENSUAL'!E282</f>
        <v>0</v>
      </c>
      <c r="F76" s="336">
        <f>+'FLUJO MENSUAL'!F282</f>
        <v>0</v>
      </c>
      <c r="G76" s="340">
        <f>+'FLUJO MENSUAL'!G282</f>
        <v>0</v>
      </c>
      <c r="H76" s="336">
        <f>+'FLUJO MENSUAL'!H282</f>
        <v>0</v>
      </c>
      <c r="I76" s="340">
        <f>+'FLUJO MENSUAL'!I282</f>
        <v>0</v>
      </c>
      <c r="J76" s="336">
        <f>+'FLUJO MENSUAL'!J282</f>
        <v>0</v>
      </c>
      <c r="K76" s="340">
        <f>+'FLUJO MENSUAL'!K282</f>
        <v>0</v>
      </c>
      <c r="L76" s="336">
        <f>+'FLUJO MENSUAL'!L282</f>
        <v>0</v>
      </c>
      <c r="M76" s="340">
        <f>+'FLUJO MENSUAL'!M282</f>
        <v>0</v>
      </c>
      <c r="N76" s="332">
        <f t="shared" si="12"/>
        <v>1623781.36</v>
      </c>
      <c r="O76" s="333">
        <f t="shared" si="13"/>
        <v>466569.51</v>
      </c>
      <c r="P76" s="336">
        <f>+'FLUJO MENSUAL'!P282</f>
        <v>1707913.53</v>
      </c>
      <c r="Q76" s="340">
        <f>+'FLUJO MENSUAL'!Q282</f>
        <v>382437.34</v>
      </c>
      <c r="R76" s="336">
        <f>+'FLUJO MENSUAL'!R282</f>
        <v>0</v>
      </c>
      <c r="S76" s="340">
        <f>+'FLUJO MENSUAL'!S282</f>
        <v>0</v>
      </c>
      <c r="T76" s="336">
        <f>+'FLUJO MENSUAL'!T282</f>
        <v>0</v>
      </c>
      <c r="U76" s="340">
        <f>+'FLUJO MENSUAL'!U282</f>
        <v>0</v>
      </c>
      <c r="V76" s="336">
        <f>+'FLUJO MENSUAL'!V282</f>
        <v>0</v>
      </c>
      <c r="W76" s="340">
        <f>+'FLUJO MENSUAL'!W282</f>
        <v>0</v>
      </c>
      <c r="X76" s="336"/>
      <c r="Y76" s="340"/>
      <c r="Z76" s="329"/>
      <c r="AA76" s="330"/>
      <c r="AB76" s="332">
        <f t="shared" si="15"/>
        <v>3331694.89</v>
      </c>
      <c r="AC76" s="333">
        <f t="shared" si="16"/>
        <v>849006.8500000001</v>
      </c>
      <c r="AE76" s="528"/>
      <c r="AF76" s="528"/>
      <c r="AG76" s="528"/>
      <c r="AH76" s="528"/>
      <c r="AI76" s="528"/>
      <c r="AJ76" s="528"/>
    </row>
    <row r="77" spans="1:36" ht="12.75">
      <c r="A77" s="238" t="s">
        <v>345</v>
      </c>
      <c r="B77" s="336">
        <f>+'FLUJO MENSUAL'!B283</f>
        <v>50611.77</v>
      </c>
      <c r="C77" s="340">
        <f>+'FLUJO MENSUAL'!C283</f>
        <v>6230.44</v>
      </c>
      <c r="D77" s="336">
        <f>+'FLUJO MENSUAL'!D283</f>
        <v>51268.87</v>
      </c>
      <c r="E77" s="340">
        <f>+'FLUJO MENSUAL'!E283</f>
        <v>5573.35</v>
      </c>
      <c r="F77" s="336">
        <f>+'FLUJO MENSUAL'!F283</f>
        <v>51934.49</v>
      </c>
      <c r="G77" s="340">
        <f>+'FLUJO MENSUAL'!G283</f>
        <v>4907.73</v>
      </c>
      <c r="H77" s="336">
        <f>+'FLUJO MENSUAL'!H283</f>
        <v>52608.76</v>
      </c>
      <c r="I77" s="340">
        <f>+'FLUJO MENSUAL'!I283</f>
        <v>4233.46</v>
      </c>
      <c r="J77" s="336">
        <f>+'FLUJO MENSUAL'!J283</f>
        <v>53291.78</v>
      </c>
      <c r="K77" s="340">
        <f>+'FLUJO MENSUAL'!K283</f>
        <v>3550.44</v>
      </c>
      <c r="L77" s="336">
        <f>+'FLUJO MENSUAL'!L283</f>
        <v>53983.66</v>
      </c>
      <c r="M77" s="340">
        <f>+'FLUJO MENSUAL'!M283</f>
        <v>2858.55</v>
      </c>
      <c r="N77" s="338">
        <f t="shared" si="12"/>
        <v>313699.33</v>
      </c>
      <c r="O77" s="339">
        <f t="shared" si="13"/>
        <v>27353.969999999998</v>
      </c>
      <c r="P77" s="336">
        <f>+'FLUJO MENSUAL'!P283</f>
        <v>54684.53</v>
      </c>
      <c r="Q77" s="340">
        <f>+'FLUJO MENSUAL'!Q283</f>
        <v>2157.68</v>
      </c>
      <c r="R77" s="336">
        <f>+'FLUJO MENSUAL'!R283</f>
        <v>55394.51</v>
      </c>
      <c r="S77" s="340">
        <f>+'FLUJO MENSUAL'!S283</f>
        <v>1447.71</v>
      </c>
      <c r="T77" s="336">
        <f>+'FLUJO MENSUAL'!T283</f>
        <v>56113.69</v>
      </c>
      <c r="U77" s="340">
        <f>+'FLUJO MENSUAL'!U283</f>
        <v>728.52</v>
      </c>
      <c r="V77" s="336">
        <f>+'FLUJO MENSUAL'!V283</f>
        <v>0</v>
      </c>
      <c r="W77" s="340">
        <f>+'FLUJO MENSUAL'!W283</f>
        <v>0</v>
      </c>
      <c r="X77" s="336"/>
      <c r="Y77" s="340"/>
      <c r="Z77" s="336"/>
      <c r="AA77" s="340"/>
      <c r="AB77" s="338">
        <f t="shared" si="15"/>
        <v>479892.06</v>
      </c>
      <c r="AC77" s="339">
        <f t="shared" si="16"/>
        <v>31687.879999999997</v>
      </c>
      <c r="AE77" s="528"/>
      <c r="AF77" s="528"/>
      <c r="AG77" s="528"/>
      <c r="AH77" s="528"/>
      <c r="AI77" s="528"/>
      <c r="AJ77" s="528"/>
    </row>
    <row r="78" spans="1:36" ht="12.75">
      <c r="A78" s="238" t="s">
        <v>343</v>
      </c>
      <c r="B78" s="336">
        <f>+'FLUJO MENSUAL'!B284</f>
        <v>45413510</v>
      </c>
      <c r="C78" s="340">
        <f>+'FLUJO MENSUAL'!C284</f>
        <v>20570370</v>
      </c>
      <c r="D78" s="336">
        <f>+'FLUJO MENSUAL'!D284</f>
        <v>45754110</v>
      </c>
      <c r="E78" s="340">
        <f>+'FLUJO MENSUAL'!E284</f>
        <v>20229760</v>
      </c>
      <c r="F78" s="336">
        <f>+'FLUJO MENSUAL'!F284</f>
        <v>46097270</v>
      </c>
      <c r="G78" s="340">
        <f>+'FLUJO MENSUAL'!G284</f>
        <v>19886610</v>
      </c>
      <c r="H78" s="336">
        <f>+'FLUJO MENSUAL'!H284</f>
        <v>46443000</v>
      </c>
      <c r="I78" s="340">
        <f>+'FLUJO MENSUAL'!I284</f>
        <v>19540880</v>
      </c>
      <c r="J78" s="336">
        <f>+'FLUJO MENSUAL'!J284</f>
        <v>46791320</v>
      </c>
      <c r="K78" s="340">
        <f>+'FLUJO MENSUAL'!K284</f>
        <v>19192560</v>
      </c>
      <c r="L78" s="336">
        <f>+'FLUJO MENSUAL'!L284</f>
        <v>47142260</v>
      </c>
      <c r="M78" s="340">
        <f>+'FLUJO MENSUAL'!M284</f>
        <v>18841620</v>
      </c>
      <c r="N78" s="338">
        <f t="shared" si="12"/>
        <v>277641470</v>
      </c>
      <c r="O78" s="339">
        <f t="shared" si="13"/>
        <v>118261800</v>
      </c>
      <c r="P78" s="336">
        <f>+'FLUJO MENSUAL'!P284</f>
        <v>47495820</v>
      </c>
      <c r="Q78" s="340">
        <f>+'FLUJO MENSUAL'!Q284</f>
        <v>18488050</v>
      </c>
      <c r="R78" s="336">
        <f>+'FLUJO MENSUAL'!R284</f>
        <v>47852040</v>
      </c>
      <c r="S78" s="340">
        <f>+'FLUJO MENSUAL'!S284</f>
        <v>18131840</v>
      </c>
      <c r="T78" s="336">
        <f>+'FLUJO MENSUAL'!T284</f>
        <v>48210930</v>
      </c>
      <c r="U78" s="340">
        <f>+'FLUJO MENSUAL'!U284</f>
        <v>17772950</v>
      </c>
      <c r="V78" s="336">
        <f>+'FLUJO MENSUAL'!V284</f>
        <v>48572520</v>
      </c>
      <c r="W78" s="340">
        <f>+'FLUJO MENSUAL'!W284</f>
        <v>17411360</v>
      </c>
      <c r="X78" s="336"/>
      <c r="Y78" s="340"/>
      <c r="Z78" s="336"/>
      <c r="AA78" s="340"/>
      <c r="AB78" s="338">
        <f t="shared" si="15"/>
        <v>469772780</v>
      </c>
      <c r="AC78" s="339">
        <f t="shared" si="16"/>
        <v>190066000</v>
      </c>
      <c r="AE78" s="528"/>
      <c r="AF78" s="528"/>
      <c r="AG78" s="528"/>
      <c r="AH78" s="528"/>
      <c r="AI78" s="528"/>
      <c r="AJ78" s="528"/>
    </row>
    <row r="79" spans="1:36" ht="12.75">
      <c r="A79" s="238" t="s">
        <v>477</v>
      </c>
      <c r="B79" s="336">
        <f>+'FLUJO MENSUAL'!B285</f>
        <v>145095.48</v>
      </c>
      <c r="C79" s="340">
        <f>+'FLUJO MENSUAL'!C285</f>
        <v>126885.15</v>
      </c>
      <c r="D79" s="336">
        <f>+'FLUJO MENSUAL'!D285</f>
        <v>147282.49</v>
      </c>
      <c r="E79" s="340">
        <f>+'FLUJO MENSUAL'!E285</f>
        <v>124698.14</v>
      </c>
      <c r="F79" s="336">
        <f>+'FLUJO MENSUAL'!F285</f>
        <v>149502.47</v>
      </c>
      <c r="G79" s="340">
        <f>+'FLUJO MENSUAL'!G285</f>
        <v>122478.16</v>
      </c>
      <c r="H79" s="336">
        <f>+'FLUJO MENSUAL'!H285</f>
        <v>151755.91</v>
      </c>
      <c r="I79" s="340">
        <f>+'FLUJO MENSUAL'!I285</f>
        <v>120224.73</v>
      </c>
      <c r="J79" s="336">
        <f>+'FLUJO MENSUAL'!J285</f>
        <v>154043.31</v>
      </c>
      <c r="K79" s="340">
        <f>+'FLUJO MENSUAL'!K285</f>
        <v>117937.32</v>
      </c>
      <c r="L79" s="336">
        <f>+'FLUJO MENSUAL'!L285</f>
        <v>156365.19</v>
      </c>
      <c r="M79" s="340">
        <f>+'FLUJO MENSUAL'!M285</f>
        <v>115615.44</v>
      </c>
      <c r="N79" s="338">
        <f>B79+D79+F79+H79+J79+L79</f>
        <v>904044.8499999999</v>
      </c>
      <c r="O79" s="339">
        <f>C79+E79+G79+I79+K79+M79</f>
        <v>727838.94</v>
      </c>
      <c r="P79" s="336">
        <f>+'FLUJO MENSUAL'!P285</f>
        <v>158722.07</v>
      </c>
      <c r="Q79" s="340">
        <f>+'FLUJO MENSUAL'!Q285</f>
        <v>113258.56</v>
      </c>
      <c r="R79" s="336">
        <f>+'FLUJO MENSUAL'!R285</f>
        <v>161114.48</v>
      </c>
      <c r="S79" s="340">
        <f>+'FLUJO MENSUAL'!S285</f>
        <v>110866.16</v>
      </c>
      <c r="T79" s="336">
        <f>+'FLUJO MENSUAL'!T285</f>
        <v>163542.94</v>
      </c>
      <c r="U79" s="340">
        <f>+'FLUJO MENSUAL'!U285</f>
        <v>108437.69</v>
      </c>
      <c r="V79" s="336">
        <f>+'FLUJO MENSUAL'!V285</f>
        <v>166008.01</v>
      </c>
      <c r="W79" s="340">
        <f>+'FLUJO MENSUAL'!W285</f>
        <v>105972.62</v>
      </c>
      <c r="X79" s="336"/>
      <c r="Y79" s="340"/>
      <c r="Z79" s="336"/>
      <c r="AA79" s="340"/>
      <c r="AB79" s="338">
        <f>N79+P79+R79+T79+V79+X79+Z79</f>
        <v>1553432.3499999999</v>
      </c>
      <c r="AC79" s="339">
        <f>O79+Q79+S79+U79+W79+Y79+AA79</f>
        <v>1166373.9700000002</v>
      </c>
      <c r="AE79" s="528"/>
      <c r="AF79" s="528"/>
      <c r="AG79" s="528"/>
      <c r="AH79" s="528"/>
      <c r="AI79" s="528"/>
      <c r="AJ79" s="528"/>
    </row>
    <row r="80" spans="1:36" ht="13.5" thickBot="1">
      <c r="A80" s="238" t="s">
        <v>354</v>
      </c>
      <c r="B80" s="336">
        <f>+'FLUJO MENSUAL'!B286</f>
        <v>0</v>
      </c>
      <c r="C80" s="340">
        <f>+'FLUJO MENSUAL'!C286</f>
        <v>0</v>
      </c>
      <c r="D80" s="336">
        <f>+'FLUJO MENSUAL'!D286</f>
        <v>0</v>
      </c>
      <c r="E80" s="340">
        <f>+'FLUJO MENSUAL'!E286</f>
        <v>0</v>
      </c>
      <c r="F80" s="336">
        <f>+'FLUJO MENSUAL'!F286</f>
        <v>253431.1</v>
      </c>
      <c r="G80" s="340">
        <f>+'FLUJO MENSUAL'!G286</f>
        <v>125976.9</v>
      </c>
      <c r="H80" s="336">
        <f>+'FLUJO MENSUAL'!H286</f>
        <v>0</v>
      </c>
      <c r="I80" s="340">
        <f>+'FLUJO MENSUAL'!I286</f>
        <v>0</v>
      </c>
      <c r="J80" s="336">
        <f>+'FLUJO MENSUAL'!J286</f>
        <v>0</v>
      </c>
      <c r="K80" s="340">
        <f>+'FLUJO MENSUAL'!K286</f>
        <v>0</v>
      </c>
      <c r="L80" s="336">
        <f>+'FLUJO MENSUAL'!L286</f>
        <v>0</v>
      </c>
      <c r="M80" s="340">
        <f>+'FLUJO MENSUAL'!M286</f>
        <v>0</v>
      </c>
      <c r="N80" s="338">
        <f t="shared" si="12"/>
        <v>253431.1</v>
      </c>
      <c r="O80" s="339">
        <f t="shared" si="13"/>
        <v>125976.9</v>
      </c>
      <c r="P80" s="336">
        <f>+'FLUJO MENSUAL'!P286</f>
        <v>0</v>
      </c>
      <c r="Q80" s="340">
        <f>+'FLUJO MENSUAL'!Q286</f>
        <v>0</v>
      </c>
      <c r="R80" s="336">
        <f>+'FLUJO MENSUAL'!R286</f>
        <v>0</v>
      </c>
      <c r="S80" s="340">
        <f>+'FLUJO MENSUAL'!S286</f>
        <v>0</v>
      </c>
      <c r="T80" s="336">
        <f>+'FLUJO MENSUAL'!T286</f>
        <v>274731.99</v>
      </c>
      <c r="U80" s="340">
        <f>+'FLUJO MENSUAL'!U286</f>
        <v>104676.01</v>
      </c>
      <c r="V80" s="336">
        <f>+'FLUJO MENSUAL'!V286</f>
        <v>0</v>
      </c>
      <c r="W80" s="340">
        <f>+'FLUJO MENSUAL'!W286</f>
        <v>0</v>
      </c>
      <c r="X80" s="336"/>
      <c r="Y80" s="340"/>
      <c r="Z80" s="336"/>
      <c r="AA80" s="340"/>
      <c r="AB80" s="338">
        <f t="shared" si="15"/>
        <v>528163.09</v>
      </c>
      <c r="AC80" s="339">
        <f t="shared" si="16"/>
        <v>230652.90999999997</v>
      </c>
      <c r="AE80" s="528"/>
      <c r="AF80" s="528"/>
      <c r="AG80" s="528"/>
      <c r="AH80" s="528"/>
      <c r="AI80" s="528"/>
      <c r="AJ80" s="528"/>
    </row>
    <row r="81" spans="1:36" ht="13.5" thickBot="1">
      <c r="A81" s="917" t="str">
        <f>+'FLUJO MENSUAL'!A230</f>
        <v>EN PESOS (OTRAS ENTIDADES)</v>
      </c>
      <c r="B81" s="380">
        <f aca="true" t="shared" si="48" ref="B81:G81">+B60+B75</f>
        <v>47882518.58</v>
      </c>
      <c r="C81" s="381">
        <f t="shared" si="48"/>
        <v>21409404.61</v>
      </c>
      <c r="D81" s="990">
        <f t="shared" si="48"/>
        <v>46609516.69</v>
      </c>
      <c r="E81" s="381">
        <f t="shared" si="48"/>
        <v>20594954.62</v>
      </c>
      <c r="F81" s="380">
        <f t="shared" si="48"/>
        <v>47216442.400000006</v>
      </c>
      <c r="G81" s="381">
        <f t="shared" si="48"/>
        <v>20360072.34</v>
      </c>
      <c r="H81" s="380">
        <f aca="true" t="shared" si="49" ref="H81:O81">+H60+H75</f>
        <v>47319233.51</v>
      </c>
      <c r="I81" s="381">
        <f t="shared" si="49"/>
        <v>19882636.740000002</v>
      </c>
      <c r="J81" s="380">
        <f>+J60+J75</f>
        <v>47678205.75</v>
      </c>
      <c r="K81" s="381">
        <f>+K60+K75</f>
        <v>19520420.200000003</v>
      </c>
      <c r="L81" s="380">
        <f>+L60+L75</f>
        <v>48039960.519999996</v>
      </c>
      <c r="M81" s="381">
        <f>+M60+M75</f>
        <v>19163091.98</v>
      </c>
      <c r="N81" s="380">
        <f t="shared" si="49"/>
        <v>284745877.45</v>
      </c>
      <c r="O81" s="381">
        <f t="shared" si="49"/>
        <v>120930580.49000002</v>
      </c>
      <c r="P81" s="380">
        <f aca="true" t="shared" si="50" ref="P81:W81">+P60+P75</f>
        <v>50112413.92</v>
      </c>
      <c r="Q81" s="381">
        <f t="shared" si="50"/>
        <v>19170316.97</v>
      </c>
      <c r="R81" s="380">
        <f t="shared" si="50"/>
        <v>48771867.949999996</v>
      </c>
      <c r="S81" s="381">
        <f t="shared" si="50"/>
        <v>18424780.220000003</v>
      </c>
      <c r="T81" s="380">
        <f t="shared" si="50"/>
        <v>49416807.769999996</v>
      </c>
      <c r="U81" s="381">
        <f t="shared" si="50"/>
        <v>18159713.180000003</v>
      </c>
      <c r="V81" s="380">
        <f t="shared" si="50"/>
        <v>49458314.37</v>
      </c>
      <c r="W81" s="381">
        <f t="shared" si="50"/>
        <v>17675424.11</v>
      </c>
      <c r="X81" s="380">
        <f aca="true" t="shared" si="51" ref="X81:AC81">+X60+X75</f>
        <v>0</v>
      </c>
      <c r="Y81" s="381">
        <f t="shared" si="51"/>
        <v>0</v>
      </c>
      <c r="Z81" s="380">
        <f t="shared" si="51"/>
        <v>0</v>
      </c>
      <c r="AA81" s="381">
        <f t="shared" si="51"/>
        <v>0</v>
      </c>
      <c r="AB81" s="380">
        <f t="shared" si="51"/>
        <v>482505281.46</v>
      </c>
      <c r="AC81" s="381">
        <f t="shared" si="51"/>
        <v>194360814.97000006</v>
      </c>
      <c r="AE81" s="528"/>
      <c r="AF81" s="528"/>
      <c r="AG81" s="528"/>
      <c r="AH81" s="528"/>
      <c r="AI81" s="528"/>
      <c r="AJ81" s="528"/>
    </row>
    <row r="82" spans="1:36" ht="13.5" thickBot="1">
      <c r="A82" s="917" t="s">
        <v>245</v>
      </c>
      <c r="B82" s="380">
        <f aca="true" t="shared" si="52" ref="B82:G82">+B58+B81</f>
        <v>48212576.28</v>
      </c>
      <c r="C82" s="991">
        <f t="shared" si="52"/>
        <v>21481181.439999998</v>
      </c>
      <c r="D82" s="990">
        <f t="shared" si="52"/>
        <v>46942412.199999996</v>
      </c>
      <c r="E82" s="380">
        <f t="shared" si="52"/>
        <v>20659278.69</v>
      </c>
      <c r="F82" s="380">
        <f t="shared" si="52"/>
        <v>47551853.14000001</v>
      </c>
      <c r="G82" s="380">
        <f t="shared" si="52"/>
        <v>20430698.45</v>
      </c>
      <c r="H82" s="380">
        <f aca="true" t="shared" si="53" ref="H82:O82">+H58+H81</f>
        <v>47657685.199999996</v>
      </c>
      <c r="I82" s="380">
        <f t="shared" si="53"/>
        <v>19950435.05</v>
      </c>
      <c r="J82" s="380">
        <f>+J58+J81</f>
        <v>48020283.89</v>
      </c>
      <c r="K82" s="380">
        <f>+K58+K81</f>
        <v>19589933.240000002</v>
      </c>
      <c r="L82" s="380">
        <f>+L58+L81</f>
        <v>48385151.31999999</v>
      </c>
      <c r="M82" s="380">
        <f>+M58+M81</f>
        <v>19229795.96</v>
      </c>
      <c r="N82" s="380">
        <f t="shared" si="53"/>
        <v>286769962.03</v>
      </c>
      <c r="O82" s="380">
        <f t="shared" si="53"/>
        <v>121341322.83000003</v>
      </c>
      <c r="P82" s="380">
        <f aca="true" t="shared" si="54" ref="P82:W82">+P58+P81</f>
        <v>50460173.72</v>
      </c>
      <c r="Q82" s="380">
        <f t="shared" si="54"/>
        <v>19238619.459999997</v>
      </c>
      <c r="R82" s="380">
        <f t="shared" si="54"/>
        <v>49123080.94</v>
      </c>
      <c r="S82" s="380">
        <f t="shared" si="54"/>
        <v>18492494.340000004</v>
      </c>
      <c r="T82" s="380">
        <f t="shared" si="54"/>
        <v>49771599.419999994</v>
      </c>
      <c r="U82" s="380">
        <f t="shared" si="54"/>
        <v>18224668.230000004</v>
      </c>
      <c r="V82" s="380">
        <f t="shared" si="54"/>
        <v>49816397.9</v>
      </c>
      <c r="W82" s="380">
        <f t="shared" si="54"/>
        <v>17741924.56</v>
      </c>
      <c r="X82" s="380">
        <f aca="true" t="shared" si="55" ref="X82:AC82">+X58+X81</f>
        <v>0</v>
      </c>
      <c r="Y82" s="380">
        <f t="shared" si="55"/>
        <v>0</v>
      </c>
      <c r="Z82" s="380">
        <f t="shared" si="55"/>
        <v>0</v>
      </c>
      <c r="AA82" s="380">
        <f t="shared" si="55"/>
        <v>0</v>
      </c>
      <c r="AB82" s="380">
        <f t="shared" si="55"/>
        <v>485941214.01</v>
      </c>
      <c r="AC82" s="380">
        <f t="shared" si="55"/>
        <v>195039029.42000005</v>
      </c>
      <c r="AE82" s="528"/>
      <c r="AF82" s="528"/>
      <c r="AG82" s="528"/>
      <c r="AH82" s="528"/>
      <c r="AI82" s="528"/>
      <c r="AJ82" s="528"/>
    </row>
    <row r="83" spans="2:36" ht="13.5" thickBot="1"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E83" s="528"/>
      <c r="AF83" s="528"/>
      <c r="AG83" s="528"/>
      <c r="AH83" s="528"/>
      <c r="AI83" s="528"/>
      <c r="AJ83" s="528"/>
    </row>
    <row r="84" spans="1:36" ht="13.5" thickBot="1">
      <c r="A84" s="161" t="s">
        <v>299</v>
      </c>
      <c r="B84" s="380">
        <f aca="true" t="shared" si="56" ref="B84:AC84">+B25+B82</f>
        <v>49361831.33</v>
      </c>
      <c r="C84" s="381">
        <f t="shared" si="56"/>
        <v>21645162.769999996</v>
      </c>
      <c r="D84" s="380">
        <f t="shared" si="56"/>
        <v>48103945.559999995</v>
      </c>
      <c r="E84" s="381">
        <f t="shared" si="56"/>
        <v>20807191.220000003</v>
      </c>
      <c r="F84" s="380">
        <f t="shared" si="56"/>
        <v>48726199.35000001</v>
      </c>
      <c r="G84" s="381">
        <f t="shared" si="56"/>
        <v>20594270.36</v>
      </c>
      <c r="H84" s="380">
        <f aca="true" t="shared" si="57" ref="H84:M84">+H25+H82</f>
        <v>48841640.42999999</v>
      </c>
      <c r="I84" s="381">
        <f t="shared" si="57"/>
        <v>20108079.560000002</v>
      </c>
      <c r="J84" s="380">
        <f t="shared" si="57"/>
        <v>49216384.67</v>
      </c>
      <c r="K84" s="381">
        <f t="shared" si="57"/>
        <v>19752471.740000002</v>
      </c>
      <c r="L84" s="380">
        <f t="shared" si="57"/>
        <v>49594464.629999995</v>
      </c>
      <c r="M84" s="381">
        <f t="shared" si="57"/>
        <v>19386840.85</v>
      </c>
      <c r="N84" s="380">
        <f t="shared" si="56"/>
        <v>293844465.96999997</v>
      </c>
      <c r="O84" s="381">
        <f t="shared" si="56"/>
        <v>122294016.50000003</v>
      </c>
      <c r="P84" s="380">
        <f t="shared" si="56"/>
        <v>51681499.129999995</v>
      </c>
      <c r="Q84" s="381">
        <f t="shared" si="56"/>
        <v>19400436.689999998</v>
      </c>
      <c r="R84" s="380">
        <f>+R25+R82</f>
        <v>50358286.19</v>
      </c>
      <c r="S84" s="381">
        <f>+S25+S82</f>
        <v>18654052.490000002</v>
      </c>
      <c r="T84" s="380">
        <f>+T25+T82</f>
        <v>51024822.60999999</v>
      </c>
      <c r="U84" s="381">
        <f>+U25+U82</f>
        <v>18381235.300000004</v>
      </c>
      <c r="V84" s="380">
        <f t="shared" si="56"/>
        <v>51084835.57</v>
      </c>
      <c r="W84" s="381">
        <f t="shared" si="56"/>
        <v>17903520.02</v>
      </c>
      <c r="X84" s="380">
        <f t="shared" si="56"/>
        <v>0</v>
      </c>
      <c r="Y84" s="381">
        <f t="shared" si="56"/>
        <v>0</v>
      </c>
      <c r="Z84" s="380">
        <f t="shared" si="56"/>
        <v>0</v>
      </c>
      <c r="AA84" s="381">
        <f t="shared" si="56"/>
        <v>0</v>
      </c>
      <c r="AB84" s="380">
        <f t="shared" si="56"/>
        <v>497993909.46999997</v>
      </c>
      <c r="AC84" s="381">
        <f t="shared" si="56"/>
        <v>196633261.00000006</v>
      </c>
      <c r="AE84" s="528"/>
      <c r="AF84" s="528"/>
      <c r="AG84" s="528"/>
      <c r="AH84" s="528"/>
      <c r="AI84" s="528"/>
      <c r="AJ84" s="528"/>
    </row>
    <row r="85" spans="1:32" ht="13.5" customHeight="1" thickBot="1">
      <c r="A85" s="161" t="s">
        <v>305</v>
      </c>
      <c r="B85" s="1058">
        <f>B84+C84</f>
        <v>71006994.1</v>
      </c>
      <c r="C85" s="1059"/>
      <c r="D85" s="1058">
        <f>D84+E84</f>
        <v>68911136.78</v>
      </c>
      <c r="E85" s="1059"/>
      <c r="F85" s="1058">
        <f>F84+G84</f>
        <v>69320469.71000001</v>
      </c>
      <c r="G85" s="1059"/>
      <c r="H85" s="1058">
        <f>H84+I84</f>
        <v>68949719.99</v>
      </c>
      <c r="I85" s="1059"/>
      <c r="J85" s="1058">
        <f>J84+K84</f>
        <v>68968856.41</v>
      </c>
      <c r="K85" s="1059"/>
      <c r="L85" s="1058">
        <f>L84+M84</f>
        <v>68981305.47999999</v>
      </c>
      <c r="M85" s="1059"/>
      <c r="N85" s="1058">
        <f>N84+O84</f>
        <v>416138482.47</v>
      </c>
      <c r="O85" s="1059"/>
      <c r="P85" s="1058">
        <f>P84+Q84</f>
        <v>71081935.82</v>
      </c>
      <c r="Q85" s="1059"/>
      <c r="R85" s="1058">
        <f>R84+S84</f>
        <v>69012338.68</v>
      </c>
      <c r="S85" s="1059"/>
      <c r="T85" s="1058">
        <f>T84+U84</f>
        <v>69406057.91</v>
      </c>
      <c r="U85" s="1059"/>
      <c r="V85" s="1058">
        <f>V84+W84</f>
        <v>68988355.59</v>
      </c>
      <c r="W85" s="1059"/>
      <c r="X85" s="1058">
        <f>X84+Y84</f>
        <v>0</v>
      </c>
      <c r="Y85" s="1059"/>
      <c r="Z85" s="1058">
        <f>Z84+AA84</f>
        <v>0</v>
      </c>
      <c r="AA85" s="1059"/>
      <c r="AB85" s="1058">
        <f>AB84+AC84</f>
        <v>694627170.47</v>
      </c>
      <c r="AC85" s="1059"/>
      <c r="AE85" s="25"/>
      <c r="AF85" s="25"/>
    </row>
    <row r="87" spans="2:16" ht="12" hidden="1">
      <c r="B87" s="864">
        <f>+'FLUJO MENSUAL'!B233</f>
        <v>46438604.059999995</v>
      </c>
      <c r="C87" s="864">
        <f>+'FLUJO MENSUAL'!C233</f>
        <v>25873474.400000002</v>
      </c>
      <c r="J87" s="51"/>
      <c r="K87" s="51"/>
      <c r="P87" s="617"/>
    </row>
    <row r="88" spans="2:16" ht="12" hidden="1">
      <c r="B88" s="984">
        <f>+B84-B87</f>
        <v>2923227.2700000033</v>
      </c>
      <c r="C88" s="984">
        <f>+C84-C87</f>
        <v>-4228311.630000006</v>
      </c>
      <c r="P88" s="618"/>
    </row>
    <row r="89" ht="12" hidden="1"/>
  </sheetData>
  <sheetProtection/>
  <mergeCells count="29">
    <mergeCell ref="AB7:AC7"/>
    <mergeCell ref="B85:C85"/>
    <mergeCell ref="D85:E85"/>
    <mergeCell ref="F85:G85"/>
    <mergeCell ref="H85:I85"/>
    <mergeCell ref="J85:K85"/>
    <mergeCell ref="L85:M85"/>
    <mergeCell ref="P85:Q85"/>
    <mergeCell ref="AB85:AC85"/>
    <mergeCell ref="Z7:AA7"/>
    <mergeCell ref="N85:O85"/>
    <mergeCell ref="R7:S7"/>
    <mergeCell ref="T7:U7"/>
    <mergeCell ref="V7:W7"/>
    <mergeCell ref="N7:O7"/>
    <mergeCell ref="X7:Y7"/>
    <mergeCell ref="R85:S85"/>
    <mergeCell ref="T85:U85"/>
    <mergeCell ref="V85:W85"/>
    <mergeCell ref="Z85:AA85"/>
    <mergeCell ref="X85:Y85"/>
    <mergeCell ref="A7:A9"/>
    <mergeCell ref="B7:C7"/>
    <mergeCell ref="D7:E7"/>
    <mergeCell ref="F7:G7"/>
    <mergeCell ref="H7:I7"/>
    <mergeCell ref="J7:K7"/>
    <mergeCell ref="L7:M7"/>
    <mergeCell ref="P7:Q7"/>
  </mergeCells>
  <printOptions horizontalCentered="1"/>
  <pageMargins left="0" right="0" top="0" bottom="0" header="0" footer="0"/>
  <pageSetup firstPageNumber="7" useFirstPageNumber="1" fitToHeight="1" fitToWidth="1" horizontalDpi="600" verticalDpi="600" orientation="portrait" paperSize="9" scale="35" r:id="rId2"/>
  <headerFooter alignWithMargins="0">
    <oddFooter>&amp;CPágina N° &amp;P</oddFooter>
  </headerFooter>
  <colBreaks count="1" manualBreakCount="1">
    <brk id="15" max="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G95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4" sqref="L14"/>
    </sheetView>
  </sheetViews>
  <sheetFormatPr defaultColWidth="11.421875" defaultRowHeight="12.75"/>
  <cols>
    <col min="1" max="1" width="26.421875" style="1" customWidth="1"/>
    <col min="2" max="2" width="8.28125" style="1" bestFit="1" customWidth="1"/>
    <col min="3" max="3" width="8.00390625" style="1" customWidth="1"/>
    <col min="4" max="4" width="9.140625" style="1" bestFit="1" customWidth="1"/>
    <col min="5" max="5" width="8.28125" style="1" customWidth="1"/>
    <col min="6" max="6" width="9.00390625" style="1" customWidth="1"/>
    <col min="7" max="7" width="8.28125" style="1" bestFit="1" customWidth="1"/>
    <col min="8" max="13" width="9.140625" style="1" bestFit="1" customWidth="1"/>
    <col min="14" max="14" width="8.8515625" style="1" customWidth="1"/>
    <col min="15" max="15" width="8.57421875" style="1" customWidth="1"/>
    <col min="16" max="16" width="9.00390625" style="1" hidden="1" customWidth="1"/>
    <col min="17" max="17" width="8.00390625" style="1" hidden="1" customWidth="1"/>
    <col min="18" max="18" width="8.57421875" style="1" hidden="1" customWidth="1"/>
    <col min="19" max="19" width="6.7109375" style="1" hidden="1" customWidth="1"/>
    <col min="20" max="20" width="9.00390625" style="1" hidden="1" customWidth="1"/>
    <col min="21" max="21" width="6.7109375" style="1" hidden="1" customWidth="1"/>
    <col min="22" max="22" width="9.00390625" style="1" hidden="1" customWidth="1"/>
    <col min="23" max="23" width="6.7109375" style="1" hidden="1" customWidth="1"/>
    <col min="24" max="24" width="9.00390625" style="1" hidden="1" customWidth="1"/>
    <col min="25" max="25" width="6.7109375" style="1" hidden="1" customWidth="1"/>
    <col min="26" max="26" width="9.00390625" style="1" hidden="1" customWidth="1"/>
    <col min="27" max="27" width="6.7109375" style="1" hidden="1" customWidth="1"/>
    <col min="28" max="28" width="8.00390625" style="1" hidden="1" customWidth="1"/>
    <col min="29" max="29" width="7.140625" style="1" hidden="1" customWidth="1"/>
    <col min="30" max="30" width="9.7109375" style="1" customWidth="1"/>
    <col min="31" max="31" width="9.00390625" style="1" customWidth="1"/>
    <col min="32" max="32" width="12.28125" style="1" bestFit="1" customWidth="1"/>
    <col min="33" max="33" width="9.7109375" style="1" bestFit="1" customWidth="1"/>
    <col min="34" max="16384" width="11.421875" style="1" customWidth="1"/>
  </cols>
  <sheetData>
    <row r="1" spans="1:3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41"/>
      <c r="AE1" s="56" t="s">
        <v>212</v>
      </c>
      <c r="AF1" s="1"/>
    </row>
    <row r="2" spans="5:32" ht="18" customHeight="1">
      <c r="E2" s="36" t="s">
        <v>426</v>
      </c>
      <c r="Q2" s="36"/>
      <c r="AF2" s="1"/>
    </row>
    <row r="3" spans="3:32" ht="18" customHeight="1">
      <c r="C3" s="36"/>
      <c r="Q3" s="36"/>
      <c r="AF3" s="1"/>
    </row>
    <row r="4" spans="1:3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41"/>
      <c r="AE4" s="56" t="s">
        <v>209</v>
      </c>
      <c r="AF4" s="1"/>
    </row>
    <row r="5" spans="2:32" ht="13.5" thickBot="1">
      <c r="B5" s="29"/>
      <c r="C5" s="246"/>
      <c r="F5" s="246" t="str">
        <f>DATOS!M6</f>
        <v>Datos provisorios al 31/10/15</v>
      </c>
      <c r="Q5" s="30"/>
      <c r="R5" s="29"/>
      <c r="AF5" s="1"/>
    </row>
    <row r="6" spans="2:15" ht="13.5" customHeight="1" thickBot="1">
      <c r="B6" s="1065" t="s">
        <v>501</v>
      </c>
      <c r="C6" s="1066"/>
      <c r="D6" s="1066"/>
      <c r="E6" s="1066"/>
      <c r="F6" s="1066"/>
      <c r="G6" s="1066"/>
      <c r="H6" s="1066"/>
      <c r="I6" s="1066"/>
      <c r="J6" s="1066"/>
      <c r="K6" s="1066"/>
      <c r="L6" s="1066"/>
      <c r="M6" s="1067"/>
      <c r="N6" s="1065" t="s">
        <v>417</v>
      </c>
      <c r="O6" s="1067"/>
    </row>
    <row r="7" spans="1:31" s="65" customFormat="1" ht="13.5" thickBot="1">
      <c r="A7" s="1068" t="s">
        <v>221</v>
      </c>
      <c r="B7" s="1056">
        <v>2008</v>
      </c>
      <c r="C7" s="1057"/>
      <c r="D7" s="1056">
        <v>2009</v>
      </c>
      <c r="E7" s="1057"/>
      <c r="F7" s="1056">
        <v>2010</v>
      </c>
      <c r="G7" s="1057"/>
      <c r="H7" s="1056">
        <v>2011</v>
      </c>
      <c r="I7" s="1057"/>
      <c r="J7" s="1056">
        <v>2012</v>
      </c>
      <c r="K7" s="1057"/>
      <c r="L7" s="1056">
        <v>2013</v>
      </c>
      <c r="M7" s="1057"/>
      <c r="N7" s="1056">
        <v>2014</v>
      </c>
      <c r="O7" s="1057"/>
      <c r="P7" s="1056">
        <v>2015</v>
      </c>
      <c r="Q7" s="1057"/>
      <c r="R7" s="1056">
        <v>2016</v>
      </c>
      <c r="S7" s="1057"/>
      <c r="T7" s="1056">
        <v>2017</v>
      </c>
      <c r="U7" s="1057"/>
      <c r="V7" s="1056">
        <v>2018</v>
      </c>
      <c r="W7" s="1057"/>
      <c r="X7" s="1056">
        <v>2019</v>
      </c>
      <c r="Y7" s="1057"/>
      <c r="Z7" s="1056">
        <v>2020</v>
      </c>
      <c r="AA7" s="1057"/>
      <c r="AB7" s="1056">
        <v>2021</v>
      </c>
      <c r="AC7" s="1057"/>
      <c r="AD7" s="1056" t="s">
        <v>496</v>
      </c>
      <c r="AE7" s="1057"/>
    </row>
    <row r="8" spans="1:31" s="65" customFormat="1" ht="12.75">
      <c r="A8" s="1069"/>
      <c r="B8" s="72" t="s">
        <v>226</v>
      </c>
      <c r="C8" s="71" t="s">
        <v>169</v>
      </c>
      <c r="D8" s="72" t="s">
        <v>226</v>
      </c>
      <c r="E8" s="71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  <c r="AD8" s="72" t="s">
        <v>226</v>
      </c>
      <c r="AE8" s="71" t="s">
        <v>169</v>
      </c>
    </row>
    <row r="9" spans="1:31" s="65" customFormat="1" ht="13.5" thickBot="1">
      <c r="A9" s="1070"/>
      <c r="B9" s="67" t="s">
        <v>1</v>
      </c>
      <c r="C9" s="66" t="s">
        <v>230</v>
      </c>
      <c r="D9" s="67" t="s">
        <v>1</v>
      </c>
      <c r="E9" s="66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  <c r="AD9" s="67" t="s">
        <v>1</v>
      </c>
      <c r="AE9" s="66" t="s">
        <v>230</v>
      </c>
    </row>
    <row r="10" ht="13.5" thickBot="1">
      <c r="AF10" s="65"/>
    </row>
    <row r="11" spans="1:32" s="52" customFormat="1" ht="24" customHeight="1" thickBot="1">
      <c r="A11" s="235"/>
      <c r="B11" s="1071"/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1"/>
      <c r="T11" s="1071"/>
      <c r="U11" s="1071"/>
      <c r="V11" s="1071"/>
      <c r="W11" s="1071"/>
      <c r="X11" s="1071"/>
      <c r="Y11" s="1071"/>
      <c r="Z11" s="1071"/>
      <c r="AA11" s="1071"/>
      <c r="AB11" s="1071"/>
      <c r="AC11" s="1071"/>
      <c r="AD11" s="1071"/>
      <c r="AE11" s="1072"/>
      <c r="AF11" s="65"/>
    </row>
    <row r="12" spans="1:32" ht="12.75">
      <c r="A12" s="236" t="s">
        <v>246</v>
      </c>
      <c r="B12" s="383">
        <f aca="true" t="shared" si="0" ref="B12:G12">SUM(B13:B24)</f>
        <v>3481690.860000001</v>
      </c>
      <c r="C12" s="384">
        <f t="shared" si="0"/>
        <v>1357562.61</v>
      </c>
      <c r="D12" s="383">
        <f t="shared" si="0"/>
        <v>5976232.140000001</v>
      </c>
      <c r="E12" s="384">
        <f t="shared" si="0"/>
        <v>1498286.15</v>
      </c>
      <c r="F12" s="383">
        <f t="shared" si="0"/>
        <v>6260163.5</v>
      </c>
      <c r="G12" s="384">
        <f t="shared" si="0"/>
        <v>1446639.11</v>
      </c>
      <c r="H12" s="383">
        <f aca="true" t="shared" si="1" ref="H12:M12">SUM(H13:H24)</f>
        <v>6619660.200000001</v>
      </c>
      <c r="I12" s="384">
        <f t="shared" si="1"/>
        <v>1394709.8199999998</v>
      </c>
      <c r="J12" s="383">
        <f t="shared" si="1"/>
        <v>7304195.05</v>
      </c>
      <c r="K12" s="384">
        <f t="shared" si="1"/>
        <v>1396068.4300000002</v>
      </c>
      <c r="L12" s="383">
        <f t="shared" si="1"/>
        <v>8806461.171287326</v>
      </c>
      <c r="M12" s="384">
        <f t="shared" si="1"/>
        <v>1501006.8800000001</v>
      </c>
      <c r="N12" s="383">
        <f aca="true" t="shared" si="2" ref="N12:AC12">SUM(N13:N24)</f>
        <v>12052695.459999999</v>
      </c>
      <c r="O12" s="384">
        <f t="shared" si="2"/>
        <v>1594231.58</v>
      </c>
      <c r="P12" s="383">
        <f t="shared" si="2"/>
        <v>0</v>
      </c>
      <c r="Q12" s="384">
        <f t="shared" si="2"/>
        <v>0</v>
      </c>
      <c r="R12" s="383">
        <f t="shared" si="2"/>
        <v>0</v>
      </c>
      <c r="S12" s="384">
        <f t="shared" si="2"/>
        <v>0</v>
      </c>
      <c r="T12" s="383">
        <f t="shared" si="2"/>
        <v>0</v>
      </c>
      <c r="U12" s="384">
        <f t="shared" si="2"/>
        <v>0</v>
      </c>
      <c r="V12" s="383">
        <f aca="true" t="shared" si="3" ref="V12:AA12">SUM(V13:V24)</f>
        <v>0</v>
      </c>
      <c r="W12" s="384">
        <f t="shared" si="3"/>
        <v>0</v>
      </c>
      <c r="X12" s="383">
        <f t="shared" si="3"/>
        <v>0</v>
      </c>
      <c r="Y12" s="384">
        <f t="shared" si="3"/>
        <v>0</v>
      </c>
      <c r="Z12" s="383">
        <f t="shared" si="3"/>
        <v>0</v>
      </c>
      <c r="AA12" s="384">
        <f t="shared" si="3"/>
        <v>0</v>
      </c>
      <c r="AB12" s="383">
        <f t="shared" si="2"/>
        <v>0</v>
      </c>
      <c r="AC12" s="384">
        <f t="shared" si="2"/>
        <v>0</v>
      </c>
      <c r="AD12" s="347">
        <f>+B12+D12+F12+H12+J12+L12+N12+P12+R12+T12+V12+X12+Z12+AB12</f>
        <v>50501098.38128733</v>
      </c>
      <c r="AE12" s="348">
        <f>+C12+E12+G12+I12+K12+M12+O12+Q12+S12+U12+W12+Y12+AA12+AC12</f>
        <v>10188504.58</v>
      </c>
      <c r="AF12" s="65"/>
    </row>
    <row r="13" spans="1:33" ht="12.75">
      <c r="A13" s="237" t="s">
        <v>1</v>
      </c>
      <c r="B13" s="329">
        <v>546306.44</v>
      </c>
      <c r="C13" s="331">
        <v>148300.77</v>
      </c>
      <c r="D13" s="329">
        <v>644819.1</v>
      </c>
      <c r="E13" s="331">
        <v>161660.97</v>
      </c>
      <c r="F13" s="329">
        <v>676485.46</v>
      </c>
      <c r="G13" s="331">
        <v>156088.44</v>
      </c>
      <c r="H13" s="329">
        <v>714243.19</v>
      </c>
      <c r="I13" s="331">
        <v>150485.39</v>
      </c>
      <c r="J13" s="329">
        <f>+'FLUJO MENSUAL'!AB14</f>
        <v>788102.64</v>
      </c>
      <c r="K13" s="331">
        <f>+'FLUJO MENSUAL'!AC14</f>
        <v>150631.96999999997</v>
      </c>
      <c r="L13" s="329">
        <f>+'FLUJO MENSUAL'!AB84</f>
        <v>950193.0224691799</v>
      </c>
      <c r="M13" s="331">
        <f>+'FLUJO MENSUAL'!AC84</f>
        <v>161954.6</v>
      </c>
      <c r="N13" s="336">
        <f>+'PAGOS MENSUALES'!AB13</f>
        <v>1300452.85</v>
      </c>
      <c r="O13" s="337">
        <f>+'PAGOS MENSUALES'!AC13</f>
        <v>172013.32000000004</v>
      </c>
      <c r="P13" s="329"/>
      <c r="Q13" s="331"/>
      <c r="R13" s="329"/>
      <c r="S13" s="331"/>
      <c r="T13" s="329"/>
      <c r="U13" s="331"/>
      <c r="V13" s="329"/>
      <c r="W13" s="331"/>
      <c r="X13" s="329"/>
      <c r="Y13" s="331"/>
      <c r="Z13" s="329"/>
      <c r="AA13" s="331"/>
      <c r="AB13" s="329"/>
      <c r="AC13" s="331"/>
      <c r="AD13" s="332">
        <f>+B13+D13+F13+H13+J13+L13+N13+P13+R13+T13+V13+X13+Z13+AB13</f>
        <v>5620602.702469179</v>
      </c>
      <c r="AE13" s="333">
        <f>+C13+E13+G13+I13+K13+M13+O13+Q13+S13+U13+W13+Y13+AA13+AC13</f>
        <v>1101135.46</v>
      </c>
      <c r="AF13" s="65"/>
      <c r="AG13" s="25"/>
    </row>
    <row r="14" spans="1:32" ht="12.75">
      <c r="A14" s="238" t="s">
        <v>36</v>
      </c>
      <c r="B14" s="336">
        <v>0</v>
      </c>
      <c r="C14" s="337">
        <v>86203.35</v>
      </c>
      <c r="D14" s="336">
        <v>390262.2</v>
      </c>
      <c r="E14" s="337">
        <v>97841.69</v>
      </c>
      <c r="F14" s="336">
        <v>409427.58</v>
      </c>
      <c r="G14" s="337">
        <v>94468.92</v>
      </c>
      <c r="H14" s="336">
        <v>432279.58</v>
      </c>
      <c r="I14" s="337">
        <v>91077.84</v>
      </c>
      <c r="J14" s="336">
        <f>+'FLUJO MENSUAL'!AB15</f>
        <v>476981.34</v>
      </c>
      <c r="K14" s="337">
        <f>+'FLUJO MENSUAL'!AC15</f>
        <v>91166.65</v>
      </c>
      <c r="L14" s="336">
        <f>+'FLUJO MENSUAL'!AB85</f>
        <v>575082.9000000011</v>
      </c>
      <c r="M14" s="337">
        <f>+'FLUJO MENSUAL'!AC85</f>
        <v>98019.31000000001</v>
      </c>
      <c r="N14" s="336">
        <f>+'PAGOS MENSUALES'!AB14</f>
        <v>787069.75</v>
      </c>
      <c r="O14" s="337">
        <f>+'PAGOS MENSUALES'!AC14</f>
        <v>104107.08</v>
      </c>
      <c r="P14" s="336"/>
      <c r="Q14" s="337"/>
      <c r="R14" s="336"/>
      <c r="S14" s="337"/>
      <c r="T14" s="336"/>
      <c r="U14" s="337"/>
      <c r="V14" s="336"/>
      <c r="W14" s="337"/>
      <c r="X14" s="336"/>
      <c r="Y14" s="337"/>
      <c r="Z14" s="336"/>
      <c r="AA14" s="337"/>
      <c r="AB14" s="336"/>
      <c r="AC14" s="337"/>
      <c r="AD14" s="338">
        <f aca="true" t="shared" si="4" ref="AD14:AD24">+B14+D14+F14+H14+J14+L14+N14+P14+R14+T14+V14+X14+Z14+AB14</f>
        <v>3071103.3500000015</v>
      </c>
      <c r="AE14" s="339">
        <f aca="true" t="shared" si="5" ref="AE14:AE24">+C14+E14+G14+I14+K14+M14+O14+Q14+S14+U14+W14+Y14+AA14+AC14</f>
        <v>662884.8400000001</v>
      </c>
      <c r="AF14" s="65"/>
    </row>
    <row r="15" spans="1:32" ht="12.75">
      <c r="A15" s="238" t="s">
        <v>37</v>
      </c>
      <c r="B15" s="336">
        <v>520172.8</v>
      </c>
      <c r="C15" s="337">
        <v>141206.57</v>
      </c>
      <c r="D15" s="336">
        <v>613973.09</v>
      </c>
      <c r="E15" s="337">
        <v>153927.57</v>
      </c>
      <c r="F15" s="336">
        <v>644124.68</v>
      </c>
      <c r="G15" s="337">
        <v>148621.6</v>
      </c>
      <c r="H15" s="336">
        <v>680076.17</v>
      </c>
      <c r="I15" s="337">
        <v>143286.67</v>
      </c>
      <c r="J15" s="336">
        <f>+'FLUJO MENSUAL'!AB16</f>
        <v>750402.13</v>
      </c>
      <c r="K15" s="337">
        <f>+'FLUJO MENSUAL'!AC16</f>
        <v>143426.13999999998</v>
      </c>
      <c r="L15" s="336">
        <f>+'FLUJO MENSUAL'!AB86</f>
        <v>904738.64264321</v>
      </c>
      <c r="M15" s="337">
        <f>+'FLUJO MENSUAL'!AC86</f>
        <v>154207.07</v>
      </c>
      <c r="N15" s="336">
        <f>+'PAGOS MENSUALES'!AB15</f>
        <v>1238243.0699999998</v>
      </c>
      <c r="O15" s="337">
        <f>+'PAGOS MENSUALES'!AC15</f>
        <v>163784.64</v>
      </c>
      <c r="P15" s="336"/>
      <c r="Q15" s="337"/>
      <c r="R15" s="336"/>
      <c r="S15" s="337"/>
      <c r="T15" s="336"/>
      <c r="U15" s="337"/>
      <c r="V15" s="336"/>
      <c r="W15" s="337"/>
      <c r="X15" s="336"/>
      <c r="Y15" s="337"/>
      <c r="Z15" s="336"/>
      <c r="AA15" s="337"/>
      <c r="AB15" s="336"/>
      <c r="AC15" s="337"/>
      <c r="AD15" s="338">
        <f t="shared" si="4"/>
        <v>5351730.582643209</v>
      </c>
      <c r="AE15" s="339">
        <f t="shared" si="5"/>
        <v>1048460.2600000001</v>
      </c>
      <c r="AF15" s="65"/>
    </row>
    <row r="16" spans="1:32" ht="12.75">
      <c r="A16" s="238" t="s">
        <v>19</v>
      </c>
      <c r="B16" s="336">
        <v>1114679.33</v>
      </c>
      <c r="C16" s="337">
        <v>302591.84</v>
      </c>
      <c r="D16" s="336">
        <v>1315684.08</v>
      </c>
      <c r="E16" s="337">
        <v>329851.84</v>
      </c>
      <c r="F16" s="336">
        <v>1380295.82</v>
      </c>
      <c r="G16" s="337">
        <v>318481.59</v>
      </c>
      <c r="H16" s="336">
        <v>1457336.42</v>
      </c>
      <c r="I16" s="337">
        <v>307049.07</v>
      </c>
      <c r="J16" s="336">
        <f>+'FLUJO MENSUAL'!AB17</f>
        <v>1608038.61</v>
      </c>
      <c r="K16" s="337">
        <f>+'FLUJO MENSUAL'!AC17</f>
        <v>307348.35000000003</v>
      </c>
      <c r="L16" s="336">
        <f>+'FLUJO MENSUAL'!AB87</f>
        <v>1938766.63066074</v>
      </c>
      <c r="M16" s="337">
        <f>+'FLUJO MENSUAL'!AC87</f>
        <v>330450.91000000003</v>
      </c>
      <c r="N16" s="336">
        <f>+'PAGOS MENSUALES'!AB16</f>
        <v>2653434.1400000006</v>
      </c>
      <c r="O16" s="337">
        <f>+'PAGOS MENSUALES'!AC16</f>
        <v>350974.24</v>
      </c>
      <c r="P16" s="336"/>
      <c r="Q16" s="337"/>
      <c r="R16" s="336"/>
      <c r="S16" s="337"/>
      <c r="T16" s="336"/>
      <c r="U16" s="337"/>
      <c r="V16" s="336"/>
      <c r="W16" s="337"/>
      <c r="X16" s="336"/>
      <c r="Y16" s="337"/>
      <c r="Z16" s="336"/>
      <c r="AA16" s="337"/>
      <c r="AB16" s="336"/>
      <c r="AC16" s="337"/>
      <c r="AD16" s="338">
        <f t="shared" si="4"/>
        <v>11468235.030660741</v>
      </c>
      <c r="AE16" s="339">
        <f t="shared" si="5"/>
        <v>2246747.84</v>
      </c>
      <c r="AF16" s="65"/>
    </row>
    <row r="17" spans="1:32" ht="12.75">
      <c r="A17" s="238" t="s">
        <v>15</v>
      </c>
      <c r="B17" s="336">
        <v>108923.57</v>
      </c>
      <c r="C17" s="337">
        <v>29568.55</v>
      </c>
      <c r="D17" s="336">
        <v>128565.27</v>
      </c>
      <c r="E17" s="337">
        <v>32232.27</v>
      </c>
      <c r="F17" s="336">
        <v>134878.94</v>
      </c>
      <c r="G17" s="337">
        <v>31121.17</v>
      </c>
      <c r="H17" s="336">
        <v>142407.14</v>
      </c>
      <c r="I17" s="337">
        <v>30004.13</v>
      </c>
      <c r="J17" s="336">
        <f>+'FLUJO MENSUAL'!AB18</f>
        <v>157133.40000000002</v>
      </c>
      <c r="K17" s="337">
        <f>+'FLUJO MENSUAL'!AC18</f>
        <v>30033.289999999997</v>
      </c>
      <c r="L17" s="336">
        <f>+'FLUJO MENSUAL'!AB88</f>
        <v>189451.28559986598</v>
      </c>
      <c r="M17" s="337">
        <f>+'FLUJO MENSUAL'!AC88</f>
        <v>32290.749999999996</v>
      </c>
      <c r="N17" s="336">
        <f>+'PAGOS MENSUALES'!AB17</f>
        <v>259286.75</v>
      </c>
      <c r="O17" s="337">
        <f>+'PAGOS MENSUALES'!AC17</f>
        <v>34296.34</v>
      </c>
      <c r="P17" s="336"/>
      <c r="Q17" s="337"/>
      <c r="R17" s="336"/>
      <c r="S17" s="337"/>
      <c r="T17" s="336"/>
      <c r="U17" s="337"/>
      <c r="V17" s="336"/>
      <c r="W17" s="337"/>
      <c r="X17" s="336"/>
      <c r="Y17" s="337"/>
      <c r="Z17" s="336"/>
      <c r="AA17" s="337"/>
      <c r="AB17" s="336"/>
      <c r="AC17" s="337"/>
      <c r="AD17" s="338">
        <f t="shared" si="4"/>
        <v>1120646.355599866</v>
      </c>
      <c r="AE17" s="339">
        <f t="shared" si="5"/>
        <v>219546.5</v>
      </c>
      <c r="AF17" s="65"/>
    </row>
    <row r="18" spans="1:31" ht="12.75">
      <c r="A18" s="238" t="s">
        <v>14</v>
      </c>
      <c r="B18" s="336">
        <v>0</v>
      </c>
      <c r="C18" s="337">
        <v>18542.24</v>
      </c>
      <c r="D18" s="336">
        <v>83453.64</v>
      </c>
      <c r="E18" s="337">
        <v>20922.5</v>
      </c>
      <c r="F18" s="336">
        <v>87551.95</v>
      </c>
      <c r="G18" s="337">
        <v>20201.36</v>
      </c>
      <c r="H18" s="336">
        <v>92438.66</v>
      </c>
      <c r="I18" s="337">
        <v>19476.09</v>
      </c>
      <c r="J18" s="336">
        <f>+'FLUJO MENSUAL'!AB19</f>
        <v>101997.92999999998</v>
      </c>
      <c r="K18" s="337">
        <f>+'FLUJO MENSUAL'!AC19</f>
        <v>19495.050000000003</v>
      </c>
      <c r="L18" s="336">
        <f>+'FLUJO MENSUAL'!AB89</f>
        <v>122976.02</v>
      </c>
      <c r="M18" s="337">
        <f>+'FLUJO MENSUAL'!AC89</f>
        <v>20960.480000000003</v>
      </c>
      <c r="N18" s="336">
        <f>+'PAGOS MENSUALES'!AB18</f>
        <v>168307.41000000003</v>
      </c>
      <c r="O18" s="337">
        <f>+'PAGOS MENSUALES'!AC18</f>
        <v>22262.359999999997</v>
      </c>
      <c r="P18" s="336"/>
      <c r="Q18" s="337"/>
      <c r="R18" s="336"/>
      <c r="S18" s="337"/>
      <c r="T18" s="336"/>
      <c r="U18" s="337"/>
      <c r="V18" s="336"/>
      <c r="W18" s="337"/>
      <c r="X18" s="336"/>
      <c r="Y18" s="337"/>
      <c r="Z18" s="336"/>
      <c r="AA18" s="337"/>
      <c r="AB18" s="336"/>
      <c r="AC18" s="337"/>
      <c r="AD18" s="338">
        <f t="shared" si="4"/>
        <v>656725.6100000001</v>
      </c>
      <c r="AE18" s="339">
        <f t="shared" si="5"/>
        <v>141860.08</v>
      </c>
    </row>
    <row r="19" spans="1:31" ht="12.75">
      <c r="A19" s="238" t="s">
        <v>13</v>
      </c>
      <c r="B19" s="336">
        <v>262282.01</v>
      </c>
      <c r="C19" s="337">
        <v>71199.28</v>
      </c>
      <c r="D19" s="336">
        <v>309578</v>
      </c>
      <c r="E19" s="337">
        <v>77613.47</v>
      </c>
      <c r="F19" s="336">
        <v>324780.9</v>
      </c>
      <c r="G19" s="337">
        <v>74938.09</v>
      </c>
      <c r="H19" s="336">
        <v>342908.39</v>
      </c>
      <c r="I19" s="337">
        <v>72248.1</v>
      </c>
      <c r="J19" s="336">
        <f>+'FLUJO MENSUAL'!AB20</f>
        <v>378368.33</v>
      </c>
      <c r="K19" s="337">
        <f>+'FLUJO MENSUAL'!AC20</f>
        <v>72318.47</v>
      </c>
      <c r="L19" s="336">
        <f>+'FLUJO MENSUAL'!AB90</f>
        <v>456187.9879999991</v>
      </c>
      <c r="M19" s="337">
        <f>+'FLUJO MENSUAL'!AC90</f>
        <v>77754.36</v>
      </c>
      <c r="N19" s="336">
        <f>+'PAGOS MENSUALES'!AB19</f>
        <v>624347.82</v>
      </c>
      <c r="O19" s="337">
        <f>+'PAGOS MENSUALES'!AC19</f>
        <v>82583.62</v>
      </c>
      <c r="P19" s="336"/>
      <c r="Q19" s="337"/>
      <c r="R19" s="336"/>
      <c r="S19" s="337"/>
      <c r="T19" s="336"/>
      <c r="U19" s="337"/>
      <c r="V19" s="336"/>
      <c r="W19" s="337"/>
      <c r="X19" s="336"/>
      <c r="Y19" s="337"/>
      <c r="Z19" s="336"/>
      <c r="AA19" s="337"/>
      <c r="AB19" s="336"/>
      <c r="AC19" s="337"/>
      <c r="AD19" s="338">
        <f t="shared" si="4"/>
        <v>2698453.437999999</v>
      </c>
      <c r="AE19" s="339">
        <f t="shared" si="5"/>
        <v>528655.39</v>
      </c>
    </row>
    <row r="20" spans="1:31" ht="12.75">
      <c r="A20" s="238" t="s">
        <v>208</v>
      </c>
      <c r="B20" s="336">
        <v>244678.47</v>
      </c>
      <c r="C20" s="337">
        <v>66420.6</v>
      </c>
      <c r="D20" s="336">
        <v>288800.17</v>
      </c>
      <c r="E20" s="337">
        <v>72404.37</v>
      </c>
      <c r="F20" s="336">
        <v>302982.87</v>
      </c>
      <c r="G20" s="337">
        <v>69908.54</v>
      </c>
      <c r="H20" s="336">
        <v>319893.73</v>
      </c>
      <c r="I20" s="337">
        <v>67399</v>
      </c>
      <c r="J20" s="336">
        <f>+'FLUJO MENSUAL'!AB21</f>
        <v>352973.7</v>
      </c>
      <c r="K20" s="337">
        <f>+'FLUJO MENSUAL'!AC21</f>
        <v>67464.75</v>
      </c>
      <c r="L20" s="336">
        <f>+'FLUJO MENSUAL'!AB91</f>
        <v>425570.410763246</v>
      </c>
      <c r="M20" s="337">
        <f>+'FLUJO MENSUAL'!AC91</f>
        <v>72535.74</v>
      </c>
      <c r="N20" s="336">
        <f>+'PAGOS MENSUALES'!AB20</f>
        <v>582444.04</v>
      </c>
      <c r="O20" s="337">
        <f>+'PAGOS MENSUALES'!AC20</f>
        <v>77040.93</v>
      </c>
      <c r="P20" s="336"/>
      <c r="Q20" s="337"/>
      <c r="R20" s="336"/>
      <c r="S20" s="337"/>
      <c r="T20" s="336"/>
      <c r="U20" s="337"/>
      <c r="V20" s="336"/>
      <c r="W20" s="337"/>
      <c r="X20" s="336"/>
      <c r="Y20" s="337"/>
      <c r="Z20" s="336"/>
      <c r="AA20" s="337"/>
      <c r="AB20" s="336"/>
      <c r="AC20" s="337"/>
      <c r="AD20" s="338">
        <f t="shared" si="4"/>
        <v>2517343.390763246</v>
      </c>
      <c r="AE20" s="339">
        <f t="shared" si="5"/>
        <v>493173.93</v>
      </c>
    </row>
    <row r="21" spans="1:31" ht="12.75">
      <c r="A21" s="238" t="s">
        <v>229</v>
      </c>
      <c r="B21" s="336">
        <v>391307.64</v>
      </c>
      <c r="C21" s="337">
        <v>106224.71</v>
      </c>
      <c r="D21" s="336">
        <v>461870.3</v>
      </c>
      <c r="E21" s="337">
        <v>115794.29</v>
      </c>
      <c r="F21" s="336">
        <v>474997.42</v>
      </c>
      <c r="G21" s="337">
        <v>111802.76</v>
      </c>
      <c r="H21" s="336">
        <v>511597.32</v>
      </c>
      <c r="I21" s="337">
        <v>107789.54</v>
      </c>
      <c r="J21" s="336">
        <f>+'FLUJO MENSUAL'!AB22</f>
        <v>564501.25</v>
      </c>
      <c r="K21" s="337">
        <f>+'FLUJO MENSUAL'!AC22</f>
        <v>107894.50999999998</v>
      </c>
      <c r="L21" s="336">
        <f>+'FLUJO MENSUAL'!AB92</f>
        <v>680603.18333858</v>
      </c>
      <c r="M21" s="337">
        <f>+'FLUJO MENSUAL'!AC92</f>
        <v>116004.59999999999</v>
      </c>
      <c r="N21" s="336">
        <f>+'PAGOS MENSUALES'!AB21</f>
        <v>931486.89</v>
      </c>
      <c r="O21" s="337">
        <f>+'PAGOS MENSUALES'!AC21</f>
        <v>123209.49</v>
      </c>
      <c r="P21" s="336"/>
      <c r="Q21" s="337"/>
      <c r="R21" s="336"/>
      <c r="S21" s="337"/>
      <c r="T21" s="336"/>
      <c r="U21" s="337"/>
      <c r="V21" s="336"/>
      <c r="W21" s="337"/>
      <c r="X21" s="336"/>
      <c r="Y21" s="337"/>
      <c r="Z21" s="336"/>
      <c r="AA21" s="337"/>
      <c r="AB21" s="336"/>
      <c r="AC21" s="337"/>
      <c r="AD21" s="338">
        <f t="shared" si="4"/>
        <v>4016364.0033385796</v>
      </c>
      <c r="AE21" s="339">
        <f t="shared" si="5"/>
        <v>788719.8999999999</v>
      </c>
    </row>
    <row r="22" spans="1:31" ht="12.75">
      <c r="A22" s="238" t="s">
        <v>4</v>
      </c>
      <c r="B22" s="336">
        <v>293340.6</v>
      </c>
      <c r="C22" s="337">
        <v>79629.99</v>
      </c>
      <c r="D22" s="336">
        <v>346310.35</v>
      </c>
      <c r="E22" s="337">
        <v>86822.69</v>
      </c>
      <c r="F22" s="336">
        <v>363317.29</v>
      </c>
      <c r="G22" s="337">
        <v>83829.83</v>
      </c>
      <c r="H22" s="336">
        <v>383595.9</v>
      </c>
      <c r="I22" s="337">
        <v>80820.6</v>
      </c>
      <c r="J22" s="336">
        <f>+'FLUJO MENSUAL'!AB23</f>
        <v>423263.35</v>
      </c>
      <c r="K22" s="337">
        <f>+'FLUJO MENSUAL'!AC23</f>
        <v>80899.29999999999</v>
      </c>
      <c r="L22" s="336">
        <f>+'FLUJO MENSUAL'!AB93</f>
        <v>510316.63781250396</v>
      </c>
      <c r="M22" s="337">
        <f>+'FLUJO MENSUAL'!AC93</f>
        <v>86980.31999999999</v>
      </c>
      <c r="N22" s="336">
        <f>+'PAGOS MENSUALES'!AB22</f>
        <v>698429.37</v>
      </c>
      <c r="O22" s="337">
        <f>+'PAGOS MENSUALES'!AC22</f>
        <v>92382.41</v>
      </c>
      <c r="P22" s="336"/>
      <c r="Q22" s="337"/>
      <c r="R22" s="336"/>
      <c r="S22" s="337"/>
      <c r="T22" s="336"/>
      <c r="U22" s="337"/>
      <c r="V22" s="336"/>
      <c r="W22" s="337"/>
      <c r="X22" s="336"/>
      <c r="Y22" s="337"/>
      <c r="Z22" s="336"/>
      <c r="AA22" s="337"/>
      <c r="AB22" s="336"/>
      <c r="AC22" s="337"/>
      <c r="AD22" s="338">
        <f t="shared" si="4"/>
        <v>3018573.4978125044</v>
      </c>
      <c r="AE22" s="339">
        <f t="shared" si="5"/>
        <v>591365.14</v>
      </c>
    </row>
    <row r="23" spans="1:31" ht="12.75">
      <c r="A23" s="238" t="s">
        <v>10</v>
      </c>
      <c r="B23" s="336">
        <v>0</v>
      </c>
      <c r="C23" s="337">
        <v>23302.42</v>
      </c>
      <c r="D23" s="336">
        <v>105495.62</v>
      </c>
      <c r="E23" s="337">
        <v>26448.58</v>
      </c>
      <c r="F23" s="336">
        <v>110676.4</v>
      </c>
      <c r="G23" s="337">
        <v>25536.77</v>
      </c>
      <c r="H23" s="336">
        <v>116853.73</v>
      </c>
      <c r="I23" s="337">
        <v>24620.14</v>
      </c>
      <c r="J23" s="336">
        <f>+'FLUJO MENSUAL'!AB24</f>
        <v>128937.53</v>
      </c>
      <c r="K23" s="337">
        <f>+'FLUJO MENSUAL'!AC24</f>
        <v>24644.1</v>
      </c>
      <c r="L23" s="336">
        <f>+'FLUJO MENSUAL'!AB94</f>
        <v>155456.260000001</v>
      </c>
      <c r="M23" s="337">
        <f>+'FLUJO MENSUAL'!AC94</f>
        <v>26496.629999999997</v>
      </c>
      <c r="N23" s="336">
        <f>+'PAGOS MENSUALES'!AB23</f>
        <v>212760.12000000002</v>
      </c>
      <c r="O23" s="337">
        <f>+'PAGOS MENSUALES'!AC23</f>
        <v>28142.059999999998</v>
      </c>
      <c r="P23" s="336"/>
      <c r="Q23" s="337"/>
      <c r="R23" s="336"/>
      <c r="S23" s="337"/>
      <c r="T23" s="336"/>
      <c r="U23" s="337"/>
      <c r="V23" s="336"/>
      <c r="W23" s="337"/>
      <c r="X23" s="336"/>
      <c r="Y23" s="337"/>
      <c r="Z23" s="336"/>
      <c r="AA23" s="337"/>
      <c r="AB23" s="336"/>
      <c r="AC23" s="337"/>
      <c r="AD23" s="338">
        <f t="shared" si="4"/>
        <v>830179.660000001</v>
      </c>
      <c r="AE23" s="339">
        <f t="shared" si="5"/>
        <v>179190.7</v>
      </c>
    </row>
    <row r="24" spans="1:31" ht="12.75">
      <c r="A24" s="239" t="s">
        <v>219</v>
      </c>
      <c r="B24" s="343">
        <v>0</v>
      </c>
      <c r="C24" s="344">
        <v>284372.29</v>
      </c>
      <c r="D24" s="343">
        <v>1287420.32</v>
      </c>
      <c r="E24" s="344">
        <v>322765.91</v>
      </c>
      <c r="F24" s="343">
        <v>1350644.19</v>
      </c>
      <c r="G24" s="344">
        <v>311640.04</v>
      </c>
      <c r="H24" s="419">
        <v>1426029.97</v>
      </c>
      <c r="I24" s="420">
        <v>300453.25</v>
      </c>
      <c r="J24" s="419">
        <f>+'FLUJO MENSUAL'!AB25</f>
        <v>1573494.84</v>
      </c>
      <c r="K24" s="420">
        <f>+'FLUJO MENSUAL'!AC25</f>
        <v>300745.85</v>
      </c>
      <c r="L24" s="419">
        <f>+'FLUJO MENSUAL'!AB95</f>
        <v>1897118.1900000002</v>
      </c>
      <c r="M24" s="420">
        <f>+'FLUJO MENSUAL'!AC95</f>
        <v>323352.11000000004</v>
      </c>
      <c r="N24" s="336">
        <f>+'PAGOS MENSUALES'!AB24</f>
        <v>2596433.2499999995</v>
      </c>
      <c r="O24" s="337">
        <f>+'PAGOS MENSUALES'!AC24</f>
        <v>343435.09</v>
      </c>
      <c r="P24" s="419"/>
      <c r="Q24" s="420"/>
      <c r="R24" s="419"/>
      <c r="S24" s="420"/>
      <c r="T24" s="419"/>
      <c r="U24" s="420"/>
      <c r="V24" s="419"/>
      <c r="W24" s="420"/>
      <c r="X24" s="419"/>
      <c r="Y24" s="420"/>
      <c r="Z24" s="419"/>
      <c r="AA24" s="420"/>
      <c r="AB24" s="419"/>
      <c r="AC24" s="420"/>
      <c r="AD24" s="421">
        <f t="shared" si="4"/>
        <v>10131140.76</v>
      </c>
      <c r="AE24" s="422">
        <f t="shared" si="5"/>
        <v>2186764.54</v>
      </c>
    </row>
    <row r="25" spans="1:31" ht="12.75">
      <c r="A25" s="240" t="s">
        <v>247</v>
      </c>
      <c r="B25" s="347">
        <f>SUM(B27:B28)</f>
        <v>0</v>
      </c>
      <c r="C25" s="348">
        <f>SUM(C27:C28)</f>
        <v>0</v>
      </c>
      <c r="D25" s="347">
        <f>SUM(D27:D28)</f>
        <v>0</v>
      </c>
      <c r="E25" s="348">
        <f>SUM(E27:E28)</f>
        <v>0</v>
      </c>
      <c r="F25" s="347">
        <f>SUM(F26:F28)</f>
        <v>6292.38</v>
      </c>
      <c r="G25" s="348">
        <f>SUM(G26:G28)</f>
        <v>118.77000000000001</v>
      </c>
      <c r="H25" s="347">
        <f aca="true" t="shared" si="6" ref="H25:AC25">SUM(H26:H28)</f>
        <v>0</v>
      </c>
      <c r="I25" s="348">
        <f t="shared" si="6"/>
        <v>0</v>
      </c>
      <c r="J25" s="347">
        <f t="shared" si="6"/>
        <v>0</v>
      </c>
      <c r="K25" s="348">
        <f t="shared" si="6"/>
        <v>0</v>
      </c>
      <c r="L25" s="347">
        <f t="shared" si="6"/>
        <v>0</v>
      </c>
      <c r="M25" s="348">
        <f t="shared" si="6"/>
        <v>0</v>
      </c>
      <c r="N25" s="347">
        <f t="shared" si="6"/>
        <v>0</v>
      </c>
      <c r="O25" s="348">
        <f t="shared" si="6"/>
        <v>0</v>
      </c>
      <c r="P25" s="347">
        <f t="shared" si="6"/>
        <v>0</v>
      </c>
      <c r="Q25" s="348">
        <f t="shared" si="6"/>
        <v>0</v>
      </c>
      <c r="R25" s="347">
        <f t="shared" si="6"/>
        <v>0</v>
      </c>
      <c r="S25" s="348">
        <f t="shared" si="6"/>
        <v>0</v>
      </c>
      <c r="T25" s="347">
        <f t="shared" si="6"/>
        <v>0</v>
      </c>
      <c r="U25" s="348">
        <f t="shared" si="6"/>
        <v>0</v>
      </c>
      <c r="V25" s="347">
        <f t="shared" si="6"/>
        <v>0</v>
      </c>
      <c r="W25" s="348">
        <f t="shared" si="6"/>
        <v>0</v>
      </c>
      <c r="X25" s="347">
        <f t="shared" si="6"/>
        <v>0</v>
      </c>
      <c r="Y25" s="348">
        <f t="shared" si="6"/>
        <v>0</v>
      </c>
      <c r="Z25" s="347">
        <f t="shared" si="6"/>
        <v>0</v>
      </c>
      <c r="AA25" s="348">
        <f t="shared" si="6"/>
        <v>0</v>
      </c>
      <c r="AB25" s="347">
        <f t="shared" si="6"/>
        <v>0</v>
      </c>
      <c r="AC25" s="348">
        <f t="shared" si="6"/>
        <v>0</v>
      </c>
      <c r="AD25" s="347">
        <f aca="true" t="shared" si="7" ref="AD25:AE31">+B25+D25+F25+H25+J25+L25+N25+P25+R25+T25+V25+X25+Z25+AB25</f>
        <v>6292.38</v>
      </c>
      <c r="AE25" s="348">
        <f t="shared" si="7"/>
        <v>118.77000000000001</v>
      </c>
    </row>
    <row r="26" spans="1:31" ht="12.75">
      <c r="A26" s="237" t="s">
        <v>9</v>
      </c>
      <c r="B26" s="349"/>
      <c r="C26" s="350"/>
      <c r="D26" s="349"/>
      <c r="E26" s="350"/>
      <c r="F26" s="351">
        <v>2097.46</v>
      </c>
      <c r="G26" s="352">
        <v>39.59</v>
      </c>
      <c r="H26" s="349"/>
      <c r="I26" s="350"/>
      <c r="J26" s="349"/>
      <c r="K26" s="350"/>
      <c r="L26" s="349"/>
      <c r="M26" s="350"/>
      <c r="N26" s="351"/>
      <c r="O26" s="352"/>
      <c r="P26" s="351"/>
      <c r="Q26" s="352"/>
      <c r="R26" s="351"/>
      <c r="S26" s="352"/>
      <c r="T26" s="351"/>
      <c r="U26" s="352"/>
      <c r="V26" s="351"/>
      <c r="W26" s="352"/>
      <c r="X26" s="351"/>
      <c r="Y26" s="352"/>
      <c r="Z26" s="351"/>
      <c r="AA26" s="352"/>
      <c r="AB26" s="351"/>
      <c r="AC26" s="352"/>
      <c r="AD26" s="332">
        <f t="shared" si="7"/>
        <v>2097.46</v>
      </c>
      <c r="AE26" s="333">
        <f t="shared" si="7"/>
        <v>39.59</v>
      </c>
    </row>
    <row r="27" spans="1:31" ht="12.75">
      <c r="A27" s="238" t="s">
        <v>7</v>
      </c>
      <c r="B27" s="334"/>
      <c r="C27" s="335"/>
      <c r="D27" s="334"/>
      <c r="E27" s="335"/>
      <c r="F27" s="353">
        <v>2097.46</v>
      </c>
      <c r="G27" s="354">
        <v>39.59</v>
      </c>
      <c r="H27" s="334"/>
      <c r="I27" s="335"/>
      <c r="J27" s="334"/>
      <c r="K27" s="335"/>
      <c r="L27" s="334"/>
      <c r="M27" s="335"/>
      <c r="N27" s="353"/>
      <c r="O27" s="354"/>
      <c r="P27" s="353"/>
      <c r="Q27" s="354"/>
      <c r="R27" s="353"/>
      <c r="S27" s="354"/>
      <c r="T27" s="353"/>
      <c r="U27" s="354"/>
      <c r="V27" s="353"/>
      <c r="W27" s="354"/>
      <c r="X27" s="353"/>
      <c r="Y27" s="354"/>
      <c r="Z27" s="353"/>
      <c r="AA27" s="354"/>
      <c r="AB27" s="353"/>
      <c r="AC27" s="354"/>
      <c r="AD27" s="338">
        <f t="shared" si="7"/>
        <v>2097.46</v>
      </c>
      <c r="AE27" s="339">
        <f t="shared" si="7"/>
        <v>39.59</v>
      </c>
    </row>
    <row r="28" spans="1:31" ht="12.75">
      <c r="A28" s="239" t="s">
        <v>93</v>
      </c>
      <c r="B28" s="341"/>
      <c r="C28" s="342"/>
      <c r="D28" s="341"/>
      <c r="E28" s="342"/>
      <c r="F28" s="443">
        <v>2097.46</v>
      </c>
      <c r="G28" s="444">
        <v>39.59</v>
      </c>
      <c r="H28" s="423"/>
      <c r="I28" s="424"/>
      <c r="J28" s="423"/>
      <c r="K28" s="424"/>
      <c r="L28" s="423"/>
      <c r="M28" s="424"/>
      <c r="N28" s="425"/>
      <c r="O28" s="426"/>
      <c r="P28" s="425"/>
      <c r="Q28" s="426"/>
      <c r="R28" s="425"/>
      <c r="S28" s="426"/>
      <c r="T28" s="425"/>
      <c r="U28" s="426"/>
      <c r="V28" s="425"/>
      <c r="W28" s="426"/>
      <c r="X28" s="425"/>
      <c r="Y28" s="426"/>
      <c r="Z28" s="425"/>
      <c r="AA28" s="426"/>
      <c r="AB28" s="425"/>
      <c r="AC28" s="426"/>
      <c r="AD28" s="421">
        <f t="shared" si="7"/>
        <v>2097.46</v>
      </c>
      <c r="AE28" s="422">
        <f t="shared" si="7"/>
        <v>39.59</v>
      </c>
    </row>
    <row r="29" spans="1:31" ht="12.75">
      <c r="A29" s="240" t="s">
        <v>248</v>
      </c>
      <c r="B29" s="347">
        <f aca="true" t="shared" si="8" ref="B29:G29">B30</f>
        <v>518179.66</v>
      </c>
      <c r="C29" s="348">
        <f t="shared" si="8"/>
        <v>126933.05</v>
      </c>
      <c r="D29" s="347">
        <f t="shared" si="8"/>
        <v>604610.8</v>
      </c>
      <c r="E29" s="348">
        <f t="shared" si="8"/>
        <v>103384.15</v>
      </c>
      <c r="F29" s="347">
        <f t="shared" si="8"/>
        <v>635918.15</v>
      </c>
      <c r="G29" s="348">
        <f t="shared" si="8"/>
        <v>63047.68</v>
      </c>
      <c r="H29" s="347">
        <f aca="true" t="shared" si="9" ref="H29:M29">H30</f>
        <v>498027.22869019303</v>
      </c>
      <c r="I29" s="348">
        <f t="shared" si="9"/>
        <v>17884.99</v>
      </c>
      <c r="J29" s="347">
        <f t="shared" si="9"/>
        <v>894722.918690193</v>
      </c>
      <c r="K29" s="348">
        <f t="shared" si="9"/>
        <v>34065.72</v>
      </c>
      <c r="L29" s="347">
        <f t="shared" si="9"/>
        <v>0</v>
      </c>
      <c r="M29" s="348">
        <f t="shared" si="9"/>
        <v>0</v>
      </c>
      <c r="N29" s="347">
        <f aca="true" t="shared" si="10" ref="N29:AC29">N30</f>
        <v>0</v>
      </c>
      <c r="O29" s="348">
        <f t="shared" si="10"/>
        <v>0</v>
      </c>
      <c r="P29" s="347">
        <f t="shared" si="10"/>
        <v>0</v>
      </c>
      <c r="Q29" s="348">
        <f t="shared" si="10"/>
        <v>0</v>
      </c>
      <c r="R29" s="347">
        <f t="shared" si="10"/>
        <v>0</v>
      </c>
      <c r="S29" s="348">
        <f t="shared" si="10"/>
        <v>0</v>
      </c>
      <c r="T29" s="347">
        <f t="shared" si="10"/>
        <v>0</v>
      </c>
      <c r="U29" s="348">
        <f t="shared" si="10"/>
        <v>0</v>
      </c>
      <c r="V29" s="347">
        <f aca="true" t="shared" si="11" ref="V29:AA29">V30</f>
        <v>0</v>
      </c>
      <c r="W29" s="348">
        <f t="shared" si="11"/>
        <v>0</v>
      </c>
      <c r="X29" s="347">
        <f t="shared" si="11"/>
        <v>0</v>
      </c>
      <c r="Y29" s="348">
        <f t="shared" si="11"/>
        <v>0</v>
      </c>
      <c r="Z29" s="347">
        <f t="shared" si="11"/>
        <v>0</v>
      </c>
      <c r="AA29" s="348">
        <f t="shared" si="11"/>
        <v>0</v>
      </c>
      <c r="AB29" s="347">
        <f t="shared" si="10"/>
        <v>0</v>
      </c>
      <c r="AC29" s="348">
        <f t="shared" si="10"/>
        <v>0</v>
      </c>
      <c r="AD29" s="347">
        <f t="shared" si="7"/>
        <v>3151458.757380386</v>
      </c>
      <c r="AE29" s="348">
        <f t="shared" si="7"/>
        <v>345315.58999999997</v>
      </c>
    </row>
    <row r="30" spans="1:31" ht="13.5" thickBot="1">
      <c r="A30" s="241" t="s">
        <v>7</v>
      </c>
      <c r="B30" s="356">
        <v>518179.66</v>
      </c>
      <c r="C30" s="355">
        <v>126933.05</v>
      </c>
      <c r="D30" s="357">
        <v>604610.8</v>
      </c>
      <c r="E30" s="355">
        <v>103384.15</v>
      </c>
      <c r="F30" s="358">
        <v>635918.15</v>
      </c>
      <c r="G30" s="359">
        <v>63047.68</v>
      </c>
      <c r="H30" s="329">
        <v>498027.22869019303</v>
      </c>
      <c r="I30" s="331">
        <v>17884.99</v>
      </c>
      <c r="J30" s="329">
        <f>+'FLUJO MENSUAL'!AB27</f>
        <v>894722.918690193</v>
      </c>
      <c r="K30" s="331">
        <f>+'FLUJO MENSUAL'!AC27</f>
        <v>34065.72</v>
      </c>
      <c r="L30" s="423"/>
      <c r="M30" s="424"/>
      <c r="N30" s="358"/>
      <c r="O30" s="359"/>
      <c r="P30" s="358"/>
      <c r="Q30" s="359"/>
      <c r="R30" s="358"/>
      <c r="S30" s="359"/>
      <c r="T30" s="358"/>
      <c r="U30" s="359"/>
      <c r="V30" s="358"/>
      <c r="W30" s="359"/>
      <c r="X30" s="358"/>
      <c r="Y30" s="359"/>
      <c r="Z30" s="358"/>
      <c r="AA30" s="359"/>
      <c r="AB30" s="358"/>
      <c r="AC30" s="359"/>
      <c r="AD30" s="421">
        <f t="shared" si="7"/>
        <v>3151458.757380386</v>
      </c>
      <c r="AE30" s="422">
        <f t="shared" si="7"/>
        <v>345315.58999999997</v>
      </c>
    </row>
    <row r="31" spans="1:31" ht="13.5" thickBot="1">
      <c r="A31" s="143" t="s">
        <v>465</v>
      </c>
      <c r="B31" s="362">
        <f aca="true" t="shared" si="12" ref="B31:AC31">B12+B25+B29</f>
        <v>3999870.520000001</v>
      </c>
      <c r="C31" s="363">
        <f t="shared" si="12"/>
        <v>1484495.6600000001</v>
      </c>
      <c r="D31" s="362">
        <f t="shared" si="12"/>
        <v>6580842.94</v>
      </c>
      <c r="E31" s="363">
        <f t="shared" si="12"/>
        <v>1601670.2999999998</v>
      </c>
      <c r="F31" s="362">
        <f t="shared" si="12"/>
        <v>6902374.03</v>
      </c>
      <c r="G31" s="363">
        <f t="shared" si="12"/>
        <v>1509805.56</v>
      </c>
      <c r="H31" s="362">
        <f t="shared" si="12"/>
        <v>7117687.428690194</v>
      </c>
      <c r="I31" s="363">
        <f t="shared" si="12"/>
        <v>1412594.8099999998</v>
      </c>
      <c r="J31" s="362">
        <f>J12+J25+J29</f>
        <v>8198917.968690192</v>
      </c>
      <c r="K31" s="363">
        <f>K12+K25+K29</f>
        <v>1430134.1500000001</v>
      </c>
      <c r="L31" s="362">
        <f t="shared" si="12"/>
        <v>8806461.171287326</v>
      </c>
      <c r="M31" s="363">
        <f t="shared" si="12"/>
        <v>1501006.8800000001</v>
      </c>
      <c r="N31" s="362">
        <f t="shared" si="12"/>
        <v>12052695.459999999</v>
      </c>
      <c r="O31" s="363">
        <f t="shared" si="12"/>
        <v>1594231.58</v>
      </c>
      <c r="P31" s="362">
        <f t="shared" si="12"/>
        <v>0</v>
      </c>
      <c r="Q31" s="363">
        <f t="shared" si="12"/>
        <v>0</v>
      </c>
      <c r="R31" s="362">
        <f t="shared" si="12"/>
        <v>0</v>
      </c>
      <c r="S31" s="363">
        <f t="shared" si="12"/>
        <v>0</v>
      </c>
      <c r="T31" s="362">
        <f t="shared" si="12"/>
        <v>0</v>
      </c>
      <c r="U31" s="363">
        <f t="shared" si="12"/>
        <v>0</v>
      </c>
      <c r="V31" s="362">
        <f t="shared" si="12"/>
        <v>0</v>
      </c>
      <c r="W31" s="363">
        <f t="shared" si="12"/>
        <v>0</v>
      </c>
      <c r="X31" s="362">
        <f t="shared" si="12"/>
        <v>0</v>
      </c>
      <c r="Y31" s="363">
        <f t="shared" si="12"/>
        <v>0</v>
      </c>
      <c r="Z31" s="362">
        <f t="shared" si="12"/>
        <v>0</v>
      </c>
      <c r="AA31" s="363">
        <f t="shared" si="12"/>
        <v>0</v>
      </c>
      <c r="AB31" s="362">
        <f t="shared" si="12"/>
        <v>0</v>
      </c>
      <c r="AC31" s="363">
        <f t="shared" si="12"/>
        <v>0</v>
      </c>
      <c r="AD31" s="362">
        <f t="shared" si="7"/>
        <v>53658849.51866772</v>
      </c>
      <c r="AE31" s="363">
        <f t="shared" si="7"/>
        <v>10533938.94</v>
      </c>
    </row>
    <row r="32" ht="12.75" thickBot="1">
      <c r="A32" s="26"/>
    </row>
    <row r="33" spans="1:31" ht="24" customHeight="1" thickBot="1">
      <c r="A33" s="161"/>
      <c r="B33" s="1073"/>
      <c r="C33" s="1073"/>
      <c r="D33" s="1073"/>
      <c r="E33" s="1073"/>
      <c r="F33" s="1073"/>
      <c r="G33" s="1073"/>
      <c r="H33" s="1073"/>
      <c r="I33" s="1073"/>
      <c r="J33" s="1073"/>
      <c r="K33" s="1073"/>
      <c r="L33" s="1073"/>
      <c r="M33" s="1073"/>
      <c r="N33" s="1073"/>
      <c r="O33" s="1073"/>
      <c r="P33" s="1073"/>
      <c r="Q33" s="1073"/>
      <c r="R33" s="1073"/>
      <c r="S33" s="1073"/>
      <c r="T33" s="1073"/>
      <c r="U33" s="1073"/>
      <c r="V33" s="1073"/>
      <c r="W33" s="1073"/>
      <c r="X33" s="1073"/>
      <c r="Y33" s="1073"/>
      <c r="Z33" s="1073"/>
      <c r="AA33" s="1073"/>
      <c r="AB33" s="1073"/>
      <c r="AC33" s="1073"/>
      <c r="AD33" s="1073"/>
      <c r="AE33" s="1074"/>
    </row>
    <row r="34" spans="1:32" ht="12.75">
      <c r="A34" s="954" t="s">
        <v>101</v>
      </c>
      <c r="B34" s="364">
        <f aca="true" t="shared" si="13" ref="B34:G34">B35</f>
        <v>895974.6000000001</v>
      </c>
      <c r="C34" s="365">
        <f t="shared" si="13"/>
        <v>334847.04</v>
      </c>
      <c r="D34" s="364">
        <f t="shared" si="13"/>
        <v>951264.6300000001</v>
      </c>
      <c r="E34" s="365">
        <f t="shared" si="13"/>
        <v>279021.69</v>
      </c>
      <c r="F34" s="364">
        <f t="shared" si="13"/>
        <v>330317.79</v>
      </c>
      <c r="G34" s="365">
        <f t="shared" si="13"/>
        <v>79179.01</v>
      </c>
      <c r="H34" s="364">
        <f aca="true" t="shared" si="14" ref="H34:M34">H35</f>
        <v>1750456.4</v>
      </c>
      <c r="I34" s="365">
        <f t="shared" si="14"/>
        <v>300614.35</v>
      </c>
      <c r="J34" s="364">
        <f t="shared" si="14"/>
        <v>0</v>
      </c>
      <c r="K34" s="365">
        <f t="shared" si="14"/>
        <v>0</v>
      </c>
      <c r="L34" s="364">
        <f t="shared" si="14"/>
        <v>0</v>
      </c>
      <c r="M34" s="365">
        <f t="shared" si="14"/>
        <v>0</v>
      </c>
      <c r="N34" s="364">
        <f aca="true" t="shared" si="15" ref="N34:AC34">N35</f>
        <v>0</v>
      </c>
      <c r="O34" s="365">
        <f t="shared" si="15"/>
        <v>0</v>
      </c>
      <c r="P34" s="364">
        <f t="shared" si="15"/>
        <v>0</v>
      </c>
      <c r="Q34" s="365">
        <f t="shared" si="15"/>
        <v>0</v>
      </c>
      <c r="R34" s="364">
        <f t="shared" si="15"/>
        <v>0</v>
      </c>
      <c r="S34" s="365">
        <f t="shared" si="15"/>
        <v>0</v>
      </c>
      <c r="T34" s="364">
        <f t="shared" si="15"/>
        <v>0</v>
      </c>
      <c r="U34" s="365">
        <f t="shared" si="15"/>
        <v>0</v>
      </c>
      <c r="V34" s="364">
        <f aca="true" t="shared" si="16" ref="V34:AA34">V35</f>
        <v>0</v>
      </c>
      <c r="W34" s="365">
        <f t="shared" si="16"/>
        <v>0</v>
      </c>
      <c r="X34" s="364">
        <f t="shared" si="16"/>
        <v>0</v>
      </c>
      <c r="Y34" s="365">
        <f t="shared" si="16"/>
        <v>0</v>
      </c>
      <c r="Z34" s="364">
        <f t="shared" si="16"/>
        <v>0</v>
      </c>
      <c r="AA34" s="365">
        <f t="shared" si="16"/>
        <v>0</v>
      </c>
      <c r="AB34" s="364">
        <f t="shared" si="15"/>
        <v>0</v>
      </c>
      <c r="AC34" s="729">
        <f t="shared" si="15"/>
        <v>0</v>
      </c>
      <c r="AD34" s="364">
        <f aca="true" t="shared" si="17" ref="AD34:AE36">+B34+D34+F34+H34+J34+L34+N34+P34+R34+T34+V34+X34+Z34+AB34</f>
        <v>3928013.42</v>
      </c>
      <c r="AE34" s="365">
        <f t="shared" si="17"/>
        <v>993662.09</v>
      </c>
      <c r="AF34" s="1"/>
    </row>
    <row r="35" spans="1:32" ht="12.75">
      <c r="A35" s="911" t="s">
        <v>1</v>
      </c>
      <c r="B35" s="367">
        <v>895974.6000000001</v>
      </c>
      <c r="C35" s="366">
        <v>334847.04</v>
      </c>
      <c r="D35" s="367">
        <v>951264.6300000001</v>
      </c>
      <c r="E35" s="366">
        <v>279021.69</v>
      </c>
      <c r="F35" s="368">
        <v>330317.79</v>
      </c>
      <c r="G35" s="369">
        <v>79179.01</v>
      </c>
      <c r="H35" s="329">
        <v>1750456.4</v>
      </c>
      <c r="I35" s="331">
        <v>300614.35</v>
      </c>
      <c r="J35" s="329">
        <f>+'FLUJO MENSUAL'!AB32</f>
        <v>0</v>
      </c>
      <c r="K35" s="331">
        <f>+'FLUJO MENSUAL'!AC32</f>
        <v>0</v>
      </c>
      <c r="L35" s="329">
        <f>'PAGOS MENSUALES'!AB29</f>
        <v>0</v>
      </c>
      <c r="M35" s="331">
        <f>'PAGOS MENSUALES'!AC29</f>
        <v>0</v>
      </c>
      <c r="N35" s="404">
        <f>+'PAGOS MENSUALES'!AB29</f>
        <v>0</v>
      </c>
      <c r="O35" s="405">
        <f>+'PAGOS MENSUALES'!AC29</f>
        <v>0</v>
      </c>
      <c r="P35" s="370"/>
      <c r="Q35" s="371"/>
      <c r="R35" s="370"/>
      <c r="S35" s="371"/>
      <c r="T35" s="370"/>
      <c r="U35" s="371"/>
      <c r="V35" s="370"/>
      <c r="W35" s="371"/>
      <c r="X35" s="370"/>
      <c r="Y35" s="371"/>
      <c r="Z35" s="370"/>
      <c r="AA35" s="371"/>
      <c r="AB35" s="370"/>
      <c r="AC35" s="730"/>
      <c r="AD35" s="421">
        <f t="shared" si="17"/>
        <v>3928013.42</v>
      </c>
      <c r="AE35" s="422">
        <f t="shared" si="17"/>
        <v>993662.09</v>
      </c>
      <c r="AF35" s="1"/>
    </row>
    <row r="36" spans="1:32" ht="12.75">
      <c r="A36" s="159" t="s">
        <v>249</v>
      </c>
      <c r="B36" s="372">
        <f aca="true" t="shared" si="18" ref="B36:G36">SUM(B37:B53)</f>
        <v>0</v>
      </c>
      <c r="C36" s="373">
        <f t="shared" si="18"/>
        <v>0</v>
      </c>
      <c r="D36" s="372">
        <f t="shared" si="18"/>
        <v>0</v>
      </c>
      <c r="E36" s="373">
        <f t="shared" si="18"/>
        <v>2634801.08</v>
      </c>
      <c r="F36" s="372">
        <f t="shared" si="18"/>
        <v>9343993.7</v>
      </c>
      <c r="G36" s="373">
        <f t="shared" si="18"/>
        <v>5721000.78</v>
      </c>
      <c r="H36" s="372">
        <f aca="true" t="shared" si="19" ref="H36:M36">SUM(H37:H53)</f>
        <v>13224003.76</v>
      </c>
      <c r="I36" s="373">
        <f t="shared" si="19"/>
        <v>5787028.999999999</v>
      </c>
      <c r="J36" s="372">
        <f t="shared" si="19"/>
        <v>14901138.360000003</v>
      </c>
      <c r="K36" s="373">
        <f t="shared" si="19"/>
        <v>4109894.4200000004</v>
      </c>
      <c r="L36" s="372">
        <f t="shared" si="19"/>
        <v>16790975.7</v>
      </c>
      <c r="M36" s="373">
        <f t="shared" si="19"/>
        <v>2220057.01</v>
      </c>
      <c r="N36" s="372">
        <f aca="true" t="shared" si="20" ref="N36:AC36">SUM(N37:N53)</f>
        <v>0</v>
      </c>
      <c r="O36" s="373">
        <f t="shared" si="20"/>
        <v>0</v>
      </c>
      <c r="P36" s="372">
        <f t="shared" si="20"/>
        <v>0</v>
      </c>
      <c r="Q36" s="373">
        <f t="shared" si="20"/>
        <v>0</v>
      </c>
      <c r="R36" s="372">
        <f t="shared" si="20"/>
        <v>0</v>
      </c>
      <c r="S36" s="373">
        <f t="shared" si="20"/>
        <v>0</v>
      </c>
      <c r="T36" s="372">
        <f t="shared" si="20"/>
        <v>0</v>
      </c>
      <c r="U36" s="373">
        <f t="shared" si="20"/>
        <v>0</v>
      </c>
      <c r="V36" s="372">
        <f aca="true" t="shared" si="21" ref="V36:AA36">SUM(V37:V53)</f>
        <v>0</v>
      </c>
      <c r="W36" s="373">
        <f t="shared" si="21"/>
        <v>0</v>
      </c>
      <c r="X36" s="372">
        <f t="shared" si="21"/>
        <v>0</v>
      </c>
      <c r="Y36" s="373">
        <f t="shared" si="21"/>
        <v>0</v>
      </c>
      <c r="Z36" s="372">
        <f t="shared" si="21"/>
        <v>0</v>
      </c>
      <c r="AA36" s="373">
        <f t="shared" si="21"/>
        <v>0</v>
      </c>
      <c r="AB36" s="372">
        <f t="shared" si="20"/>
        <v>0</v>
      </c>
      <c r="AC36" s="728">
        <f t="shared" si="20"/>
        <v>0</v>
      </c>
      <c r="AD36" s="372">
        <f t="shared" si="17"/>
        <v>54260111.52000001</v>
      </c>
      <c r="AE36" s="373">
        <f t="shared" si="17"/>
        <v>20472782.29</v>
      </c>
      <c r="AF36" s="1"/>
    </row>
    <row r="37" spans="1:33" ht="12.75">
      <c r="A37" s="437" t="s">
        <v>1</v>
      </c>
      <c r="B37" s="439"/>
      <c r="C37" s="440"/>
      <c r="D37" s="358">
        <v>0</v>
      </c>
      <c r="E37" s="359">
        <v>167571.11</v>
      </c>
      <c r="F37" s="358">
        <v>548188.4</v>
      </c>
      <c r="G37" s="359">
        <v>339499.48</v>
      </c>
      <c r="H37" s="329">
        <v>1349868.68</v>
      </c>
      <c r="I37" s="331">
        <v>589969.45</v>
      </c>
      <c r="J37" s="329">
        <f>+'FLUJO MENSUAL'!AB34</f>
        <v>1521065.82</v>
      </c>
      <c r="K37" s="331">
        <f>+'FLUJO MENSUAL'!AC34</f>
        <v>418772.3</v>
      </c>
      <c r="L37" s="329">
        <f>+'FLUJO MENSUAL'!AB102</f>
        <v>1713975.04</v>
      </c>
      <c r="M37" s="331">
        <f>+'FLUJO MENSUAL'!AC102</f>
        <v>225863.09</v>
      </c>
      <c r="N37" s="329">
        <f>+'PAGOS MENSUALES'!AB31</f>
        <v>0</v>
      </c>
      <c r="O37" s="331">
        <f>+'PAGOS MENSUALES'!AC31</f>
        <v>0</v>
      </c>
      <c r="P37" s="429"/>
      <c r="Q37" s="430"/>
      <c r="R37" s="429"/>
      <c r="S37" s="430"/>
      <c r="T37" s="429"/>
      <c r="U37" s="430"/>
      <c r="V37" s="429"/>
      <c r="W37" s="430"/>
      <c r="X37" s="429"/>
      <c r="Y37" s="430"/>
      <c r="Z37" s="429"/>
      <c r="AA37" s="430"/>
      <c r="AB37" s="429"/>
      <c r="AC37" s="731"/>
      <c r="AD37" s="332">
        <f aca="true" t="shared" si="22" ref="AD37:AD53">+B37+D37+F37+H37+J37+L37+N37+P37+R37+T37+V37+X37+Z37+AB37</f>
        <v>5133097.94</v>
      </c>
      <c r="AE37" s="333">
        <f aca="true" t="shared" si="23" ref="AE37:AE53">+C37+E37+G37+I37+K37+M37+O37+Q37+S37+U37+W37+Y37+AA37+AC37</f>
        <v>1741675.4300000002</v>
      </c>
      <c r="AG37" s="528"/>
    </row>
    <row r="38" spans="1:32" ht="12.75">
      <c r="A38" s="406" t="s">
        <v>36</v>
      </c>
      <c r="B38" s="334"/>
      <c r="C38" s="335"/>
      <c r="D38" s="376">
        <v>0</v>
      </c>
      <c r="E38" s="377">
        <v>133349</v>
      </c>
      <c r="F38" s="376">
        <v>581282.16</v>
      </c>
      <c r="G38" s="377">
        <v>347112.01</v>
      </c>
      <c r="H38" s="336">
        <v>833895.6</v>
      </c>
      <c r="I38" s="337">
        <v>364459.84</v>
      </c>
      <c r="J38" s="336">
        <f>+'FLUJO MENSUAL'!AB35</f>
        <v>939654.42</v>
      </c>
      <c r="K38" s="337">
        <f>+'FLUJO MENSUAL'!AC35</f>
        <v>258700.99999999997</v>
      </c>
      <c r="L38" s="336">
        <f>+'FLUJO MENSUAL'!AB103</f>
        <v>1058826.12</v>
      </c>
      <c r="M38" s="337">
        <f>+'FLUJO MENSUAL'!AC103</f>
        <v>139529.29</v>
      </c>
      <c r="N38" s="336">
        <f>+'PAGOS MENSUALES'!AB32</f>
        <v>0</v>
      </c>
      <c r="O38" s="337">
        <f>+'PAGOS MENSUALES'!AC32</f>
        <v>0</v>
      </c>
      <c r="P38" s="378"/>
      <c r="Q38" s="379"/>
      <c r="R38" s="378"/>
      <c r="S38" s="379"/>
      <c r="T38" s="378"/>
      <c r="U38" s="379"/>
      <c r="V38" s="378"/>
      <c r="W38" s="379"/>
      <c r="X38" s="378"/>
      <c r="Y38" s="379"/>
      <c r="Z38" s="378"/>
      <c r="AA38" s="379"/>
      <c r="AB38" s="378"/>
      <c r="AC38" s="732"/>
      <c r="AD38" s="338">
        <f t="shared" si="22"/>
        <v>3413658.3000000003</v>
      </c>
      <c r="AE38" s="339">
        <f t="shared" si="23"/>
        <v>1243151.1400000001</v>
      </c>
      <c r="AF38" s="1"/>
    </row>
    <row r="39" spans="1:32" ht="12.75">
      <c r="A39" s="406" t="s">
        <v>37</v>
      </c>
      <c r="B39" s="334"/>
      <c r="C39" s="335"/>
      <c r="D39" s="376">
        <v>0</v>
      </c>
      <c r="E39" s="377">
        <v>109943.01</v>
      </c>
      <c r="F39" s="376">
        <v>284147.82</v>
      </c>
      <c r="G39" s="377">
        <v>175976.1</v>
      </c>
      <c r="H39" s="336">
        <v>320184.9</v>
      </c>
      <c r="I39" s="337">
        <v>139939.02</v>
      </c>
      <c r="J39" s="336">
        <f>+'FLUJO MENSUAL'!AB36</f>
        <v>360792.35000000003</v>
      </c>
      <c r="K39" s="337">
        <f>+'FLUJO MENSUAL'!AC36</f>
        <v>99331.57</v>
      </c>
      <c r="L39" s="336">
        <f>+'FLUJO MENSUAL'!AB104</f>
        <v>406549.86000000004</v>
      </c>
      <c r="M39" s="337">
        <f>+'FLUJO MENSUAL'!AC104</f>
        <v>53574.06999999999</v>
      </c>
      <c r="N39" s="336">
        <f>+'PAGOS MENSUALES'!AB33</f>
        <v>0</v>
      </c>
      <c r="O39" s="337">
        <f>+'PAGOS MENSUALES'!AC33</f>
        <v>0</v>
      </c>
      <c r="P39" s="378"/>
      <c r="Q39" s="379"/>
      <c r="R39" s="378"/>
      <c r="S39" s="379"/>
      <c r="T39" s="378"/>
      <c r="U39" s="379"/>
      <c r="V39" s="378"/>
      <c r="W39" s="379"/>
      <c r="X39" s="378"/>
      <c r="Y39" s="379"/>
      <c r="Z39" s="378"/>
      <c r="AA39" s="379"/>
      <c r="AB39" s="378"/>
      <c r="AC39" s="732"/>
      <c r="AD39" s="338">
        <f t="shared" si="22"/>
        <v>1371674.9300000002</v>
      </c>
      <c r="AE39" s="339">
        <f t="shared" si="23"/>
        <v>578763.7699999999</v>
      </c>
      <c r="AF39" s="1"/>
    </row>
    <row r="40" spans="1:32" ht="12.75">
      <c r="A40" s="406" t="s">
        <v>250</v>
      </c>
      <c r="B40" s="334"/>
      <c r="C40" s="335"/>
      <c r="D40" s="376">
        <v>0</v>
      </c>
      <c r="E40" s="377">
        <v>109943.01</v>
      </c>
      <c r="F40" s="376">
        <v>1403353.65</v>
      </c>
      <c r="G40" s="377">
        <v>865994.48</v>
      </c>
      <c r="H40" s="336">
        <v>1596249.92</v>
      </c>
      <c r="I40" s="337">
        <v>697652.07</v>
      </c>
      <c r="J40" s="336">
        <f>+'FLUJO MENSUAL'!AB37</f>
        <v>1798694.3599999999</v>
      </c>
      <c r="K40" s="337">
        <f>+'FLUJO MENSUAL'!AC37</f>
        <v>495207.6399999999</v>
      </c>
      <c r="L40" s="336">
        <f>+'FLUJO MENSUAL'!AB105</f>
        <v>2026813.83</v>
      </c>
      <c r="M40" s="337">
        <f>+'FLUJO MENSUAL'!AC105</f>
        <v>267088.17000000004</v>
      </c>
      <c r="N40" s="336">
        <f>+'PAGOS MENSUALES'!AB34</f>
        <v>0</v>
      </c>
      <c r="O40" s="337">
        <f>+'PAGOS MENSUALES'!AC34</f>
        <v>0</v>
      </c>
      <c r="P40" s="378"/>
      <c r="Q40" s="379"/>
      <c r="R40" s="378"/>
      <c r="S40" s="379"/>
      <c r="T40" s="378"/>
      <c r="U40" s="379"/>
      <c r="V40" s="378"/>
      <c r="W40" s="379"/>
      <c r="X40" s="378"/>
      <c r="Y40" s="379"/>
      <c r="Z40" s="378"/>
      <c r="AA40" s="379"/>
      <c r="AB40" s="378"/>
      <c r="AC40" s="732"/>
      <c r="AD40" s="338">
        <f t="shared" si="22"/>
        <v>6825111.76</v>
      </c>
      <c r="AE40" s="339">
        <f t="shared" si="23"/>
        <v>2435885.37</v>
      </c>
      <c r="AF40" s="1"/>
    </row>
    <row r="41" spans="1:32" ht="12.75">
      <c r="A41" s="406" t="s">
        <v>251</v>
      </c>
      <c r="B41" s="334"/>
      <c r="C41" s="335"/>
      <c r="D41" s="376">
        <v>0</v>
      </c>
      <c r="E41" s="377">
        <v>63107.9</v>
      </c>
      <c r="F41" s="376">
        <v>182021.29</v>
      </c>
      <c r="G41" s="377">
        <v>112727.92</v>
      </c>
      <c r="H41" s="336">
        <v>205106.16</v>
      </c>
      <c r="I41" s="337">
        <v>89643.06</v>
      </c>
      <c r="J41" s="336">
        <f>+'FLUJO MENSUAL'!AB38</f>
        <v>231118.75</v>
      </c>
      <c r="K41" s="337">
        <f>+'FLUJO MENSUAL'!AC38</f>
        <v>63630.47</v>
      </c>
      <c r="L41" s="336">
        <f>+'FLUJO MENSUAL'!AB106</f>
        <v>260430.38999999996</v>
      </c>
      <c r="M41" s="337">
        <f>+'FLUJO MENSUAL'!AC106</f>
        <v>34318.82</v>
      </c>
      <c r="N41" s="336">
        <f>+'PAGOS MENSUALES'!AB35</f>
        <v>0</v>
      </c>
      <c r="O41" s="337">
        <f>+'PAGOS MENSUALES'!AC35</f>
        <v>0</v>
      </c>
      <c r="P41" s="378"/>
      <c r="Q41" s="379"/>
      <c r="R41" s="378"/>
      <c r="S41" s="379"/>
      <c r="T41" s="378"/>
      <c r="U41" s="379"/>
      <c r="V41" s="378"/>
      <c r="W41" s="379"/>
      <c r="X41" s="378"/>
      <c r="Y41" s="379"/>
      <c r="Z41" s="378"/>
      <c r="AA41" s="379"/>
      <c r="AB41" s="378"/>
      <c r="AC41" s="732"/>
      <c r="AD41" s="338">
        <f t="shared" si="22"/>
        <v>878676.5899999999</v>
      </c>
      <c r="AE41" s="339">
        <f t="shared" si="23"/>
        <v>363428.17</v>
      </c>
      <c r="AF41" s="1"/>
    </row>
    <row r="42" spans="1:32" ht="12.75">
      <c r="A42" s="406" t="s">
        <v>14</v>
      </c>
      <c r="B42" s="334"/>
      <c r="C42" s="335"/>
      <c r="D42" s="376">
        <v>0</v>
      </c>
      <c r="E42" s="377">
        <v>71805.08</v>
      </c>
      <c r="F42" s="376">
        <v>182021.29</v>
      </c>
      <c r="G42" s="377">
        <v>112727.92</v>
      </c>
      <c r="H42" s="336">
        <v>233372.72</v>
      </c>
      <c r="I42" s="337">
        <v>101997.15</v>
      </c>
      <c r="J42" s="336">
        <f>+'FLUJO MENSUAL'!AB39</f>
        <v>262970.20999999996</v>
      </c>
      <c r="K42" s="337">
        <f>+'FLUJO MENSUAL'!AC39</f>
        <v>72399.67000000001</v>
      </c>
      <c r="L42" s="336">
        <f>+'FLUJO MENSUAL'!AB107</f>
        <v>296321.42</v>
      </c>
      <c r="M42" s="337">
        <f>+'FLUJO MENSUAL'!AC107</f>
        <v>39048.44999999999</v>
      </c>
      <c r="N42" s="336">
        <f>+'PAGOS MENSUALES'!AB36</f>
        <v>0</v>
      </c>
      <c r="O42" s="337">
        <f>+'PAGOS MENSUALES'!AC36</f>
        <v>0</v>
      </c>
      <c r="P42" s="378"/>
      <c r="Q42" s="379"/>
      <c r="R42" s="378"/>
      <c r="S42" s="379"/>
      <c r="T42" s="378"/>
      <c r="U42" s="379"/>
      <c r="V42" s="378"/>
      <c r="W42" s="379"/>
      <c r="X42" s="378"/>
      <c r="Y42" s="379"/>
      <c r="Z42" s="378"/>
      <c r="AA42" s="379"/>
      <c r="AB42" s="378"/>
      <c r="AC42" s="732"/>
      <c r="AD42" s="338">
        <f t="shared" si="22"/>
        <v>974685.6399999999</v>
      </c>
      <c r="AE42" s="339">
        <f t="shared" si="23"/>
        <v>397978.2700000001</v>
      </c>
      <c r="AF42" s="1"/>
    </row>
    <row r="43" spans="1:32" s="52" customFormat="1" ht="12">
      <c r="A43" s="406" t="s">
        <v>13</v>
      </c>
      <c r="B43" s="334"/>
      <c r="C43" s="335"/>
      <c r="D43" s="376">
        <v>0</v>
      </c>
      <c r="E43" s="377">
        <v>268796.12</v>
      </c>
      <c r="F43" s="376">
        <v>985569.67</v>
      </c>
      <c r="G43" s="377">
        <v>600680.52</v>
      </c>
      <c r="H43" s="336">
        <v>1217223.22</v>
      </c>
      <c r="I43" s="337">
        <v>531995.82</v>
      </c>
      <c r="J43" s="336">
        <f>+'FLUJO MENSUAL'!AB40</f>
        <v>1371597.58</v>
      </c>
      <c r="K43" s="337">
        <f>+'FLUJO MENSUAL'!AC40</f>
        <v>377621.45</v>
      </c>
      <c r="L43" s="336">
        <f>+'FLUJO MENSUAL'!AB108</f>
        <v>1545550.48</v>
      </c>
      <c r="M43" s="337">
        <f>+'FLUJO MENSUAL'!AC108</f>
        <v>203668.55</v>
      </c>
      <c r="N43" s="336">
        <f>+'PAGOS MENSUALES'!AB37</f>
        <v>0</v>
      </c>
      <c r="O43" s="337">
        <f>+'PAGOS MENSUALES'!AC37</f>
        <v>0</v>
      </c>
      <c r="P43" s="378"/>
      <c r="Q43" s="379"/>
      <c r="R43" s="378"/>
      <c r="S43" s="379"/>
      <c r="T43" s="378"/>
      <c r="U43" s="379"/>
      <c r="V43" s="378"/>
      <c r="W43" s="379"/>
      <c r="X43" s="378"/>
      <c r="Y43" s="379"/>
      <c r="Z43" s="378"/>
      <c r="AA43" s="379"/>
      <c r="AB43" s="378"/>
      <c r="AC43" s="732"/>
      <c r="AD43" s="338">
        <f t="shared" si="22"/>
        <v>5119940.95</v>
      </c>
      <c r="AE43" s="339">
        <f t="shared" si="23"/>
        <v>1982762.46</v>
      </c>
      <c r="AF43" s="1"/>
    </row>
    <row r="44" spans="1:32" ht="12.75">
      <c r="A44" s="406" t="s">
        <v>9</v>
      </c>
      <c r="B44" s="334"/>
      <c r="C44" s="335"/>
      <c r="D44" s="376">
        <v>0</v>
      </c>
      <c r="E44" s="377">
        <v>122810.96</v>
      </c>
      <c r="F44" s="376">
        <v>356545.3</v>
      </c>
      <c r="G44" s="377">
        <v>220812.69</v>
      </c>
      <c r="H44" s="336">
        <v>401764.17</v>
      </c>
      <c r="I44" s="337">
        <v>175593.81</v>
      </c>
      <c r="J44" s="336">
        <f>+'FLUJO MENSUAL'!AB41</f>
        <v>452717.91</v>
      </c>
      <c r="K44" s="337">
        <f>+'FLUJO MENSUAL'!AC41</f>
        <v>124640.05999999998</v>
      </c>
      <c r="L44" s="336">
        <f>+'FLUJO MENSUAL'!AB109</f>
        <v>510133.89</v>
      </c>
      <c r="M44" s="337">
        <f>+'FLUJO MENSUAL'!AC109</f>
        <v>67224.09</v>
      </c>
      <c r="N44" s="336">
        <f>+'PAGOS MENSUALES'!AB38</f>
        <v>0</v>
      </c>
      <c r="O44" s="337">
        <f>+'PAGOS MENSUALES'!AC38</f>
        <v>0</v>
      </c>
      <c r="P44" s="378"/>
      <c r="Q44" s="379"/>
      <c r="R44" s="378"/>
      <c r="S44" s="379"/>
      <c r="T44" s="378"/>
      <c r="U44" s="379"/>
      <c r="V44" s="378"/>
      <c r="W44" s="379"/>
      <c r="X44" s="378"/>
      <c r="Y44" s="379"/>
      <c r="Z44" s="378"/>
      <c r="AA44" s="379"/>
      <c r="AB44" s="378"/>
      <c r="AC44" s="732"/>
      <c r="AD44" s="338">
        <f t="shared" si="22"/>
        <v>1721161.27</v>
      </c>
      <c r="AE44" s="339">
        <f t="shared" si="23"/>
        <v>711081.61</v>
      </c>
      <c r="AF44" s="1"/>
    </row>
    <row r="45" spans="1:32" s="52" customFormat="1" ht="12">
      <c r="A45" s="406" t="s">
        <v>252</v>
      </c>
      <c r="B45" s="334"/>
      <c r="C45" s="335"/>
      <c r="D45" s="376">
        <v>0</v>
      </c>
      <c r="E45" s="377">
        <v>355400.99</v>
      </c>
      <c r="F45" s="376">
        <v>356545.3</v>
      </c>
      <c r="G45" s="377">
        <v>220812.69</v>
      </c>
      <c r="H45" s="336">
        <v>1205292.5</v>
      </c>
      <c r="I45" s="337">
        <v>526781.43</v>
      </c>
      <c r="J45" s="336">
        <f>+'FLUJO MENSUAL'!AB42</f>
        <v>1358153.77</v>
      </c>
      <c r="K45" s="337">
        <f>+'FLUJO MENSUAL'!AC42</f>
        <v>373920.17</v>
      </c>
      <c r="L45" s="336">
        <f>+'FLUJO MENSUAL'!AB110</f>
        <v>1530401.6600000001</v>
      </c>
      <c r="M45" s="337">
        <f>+'FLUJO MENSUAL'!AC110</f>
        <v>201672.27999999997</v>
      </c>
      <c r="N45" s="336">
        <f>+'PAGOS MENSUALES'!AB39</f>
        <v>0</v>
      </c>
      <c r="O45" s="337">
        <f>+'PAGOS MENSUALES'!AC39</f>
        <v>0</v>
      </c>
      <c r="P45" s="378"/>
      <c r="Q45" s="379"/>
      <c r="R45" s="378"/>
      <c r="S45" s="379"/>
      <c r="T45" s="378"/>
      <c r="U45" s="379"/>
      <c r="V45" s="378"/>
      <c r="W45" s="379"/>
      <c r="X45" s="378"/>
      <c r="Y45" s="379"/>
      <c r="Z45" s="378"/>
      <c r="AA45" s="379"/>
      <c r="AB45" s="378"/>
      <c r="AC45" s="732"/>
      <c r="AD45" s="338">
        <f t="shared" si="22"/>
        <v>4450393.23</v>
      </c>
      <c r="AE45" s="339">
        <f t="shared" si="23"/>
        <v>1678587.5599999998</v>
      </c>
      <c r="AF45" s="1"/>
    </row>
    <row r="46" spans="1:31" ht="12.75">
      <c r="A46" s="406" t="s">
        <v>208</v>
      </c>
      <c r="B46" s="334"/>
      <c r="C46" s="335"/>
      <c r="D46" s="376">
        <v>0</v>
      </c>
      <c r="E46" s="377">
        <v>388267.43</v>
      </c>
      <c r="F46" s="376">
        <v>1156403.56</v>
      </c>
      <c r="G46" s="377">
        <v>710830.92</v>
      </c>
      <c r="H46" s="336">
        <v>1330758.94</v>
      </c>
      <c r="I46" s="337">
        <v>581617.4</v>
      </c>
      <c r="J46" s="336">
        <f>+'FLUJO MENSUAL'!AB43</f>
        <v>1499532.4700000002</v>
      </c>
      <c r="K46" s="337">
        <f>+'FLUJO MENSUAL'!AC43</f>
        <v>412843.87</v>
      </c>
      <c r="L46" s="336">
        <f>+'FLUJO MENSUAL'!AB111</f>
        <v>1689710.71</v>
      </c>
      <c r="M46" s="337">
        <f>+'FLUJO MENSUAL'!AC111</f>
        <v>222665.61</v>
      </c>
      <c r="N46" s="336">
        <f>+'PAGOS MENSUALES'!AB40</f>
        <v>0</v>
      </c>
      <c r="O46" s="337">
        <f>+'PAGOS MENSUALES'!AC40</f>
        <v>0</v>
      </c>
      <c r="P46" s="378"/>
      <c r="Q46" s="379"/>
      <c r="R46" s="378"/>
      <c r="S46" s="379"/>
      <c r="T46" s="378"/>
      <c r="U46" s="379"/>
      <c r="V46" s="378"/>
      <c r="W46" s="379"/>
      <c r="X46" s="378"/>
      <c r="Y46" s="379"/>
      <c r="Z46" s="378"/>
      <c r="AA46" s="379"/>
      <c r="AB46" s="378"/>
      <c r="AC46" s="732"/>
      <c r="AD46" s="338">
        <f t="shared" si="22"/>
        <v>5676405.68</v>
      </c>
      <c r="AE46" s="339">
        <f t="shared" si="23"/>
        <v>2316225.23</v>
      </c>
    </row>
    <row r="47" spans="1:31" ht="12.75">
      <c r="A47" s="406" t="s">
        <v>5</v>
      </c>
      <c r="B47" s="334"/>
      <c r="C47" s="335"/>
      <c r="D47" s="376">
        <v>0</v>
      </c>
      <c r="E47" s="377">
        <v>190308.39</v>
      </c>
      <c r="F47" s="376">
        <v>740060.12</v>
      </c>
      <c r="G47" s="377">
        <v>447586.86</v>
      </c>
      <c r="H47" s="336">
        <v>977619.29</v>
      </c>
      <c r="I47" s="337">
        <v>427275.28</v>
      </c>
      <c r="J47" s="336">
        <f>+'FLUJO MENSUAL'!AB44</f>
        <v>1101605.8800000001</v>
      </c>
      <c r="K47" s="337">
        <f>+'FLUJO MENSUAL'!AC44</f>
        <v>303288.68000000005</v>
      </c>
      <c r="L47" s="336">
        <f>+'FLUJO MENSUAL'!AB112</f>
        <v>1241317.06</v>
      </c>
      <c r="M47" s="337">
        <f>+'FLUJO MENSUAL'!AC112</f>
        <v>163577.48000000004</v>
      </c>
      <c r="N47" s="336">
        <f>+'PAGOS MENSUALES'!AB41</f>
        <v>0</v>
      </c>
      <c r="O47" s="337">
        <f>+'PAGOS MENSUALES'!AC41</f>
        <v>0</v>
      </c>
      <c r="P47" s="378"/>
      <c r="Q47" s="379"/>
      <c r="R47" s="378"/>
      <c r="S47" s="379"/>
      <c r="T47" s="378"/>
      <c r="U47" s="379"/>
      <c r="V47" s="378"/>
      <c r="W47" s="379"/>
      <c r="X47" s="378"/>
      <c r="Y47" s="379"/>
      <c r="Z47" s="378"/>
      <c r="AA47" s="379"/>
      <c r="AB47" s="378"/>
      <c r="AC47" s="732"/>
      <c r="AD47" s="338">
        <f t="shared" si="22"/>
        <v>4060602.35</v>
      </c>
      <c r="AE47" s="339">
        <f t="shared" si="23"/>
        <v>1532036.69</v>
      </c>
    </row>
    <row r="48" spans="1:31" ht="12.75">
      <c r="A48" s="406" t="s">
        <v>7</v>
      </c>
      <c r="B48" s="334"/>
      <c r="C48" s="335"/>
      <c r="D48" s="376">
        <v>0</v>
      </c>
      <c r="E48" s="377">
        <v>87878.99</v>
      </c>
      <c r="F48" s="376">
        <v>347396.26</v>
      </c>
      <c r="G48" s="377">
        <v>208183.97</v>
      </c>
      <c r="H48" s="336">
        <v>505657.31</v>
      </c>
      <c r="I48" s="337">
        <v>221001.01</v>
      </c>
      <c r="J48" s="336">
        <f>+'FLUJO MENSUAL'!AB45</f>
        <v>569787.31</v>
      </c>
      <c r="K48" s="337">
        <f>+'FLUJO MENSUAL'!AC45</f>
        <v>156871.02</v>
      </c>
      <c r="L48" s="336">
        <f>+'FLUJO MENSUAL'!AB113</f>
        <v>642050.59</v>
      </c>
      <c r="M48" s="337">
        <f>+'FLUJO MENSUAL'!AC113</f>
        <v>84607.73000000001</v>
      </c>
      <c r="N48" s="336">
        <f>+'PAGOS MENSUALES'!AB42</f>
        <v>0</v>
      </c>
      <c r="O48" s="337">
        <f>+'PAGOS MENSUALES'!AC42</f>
        <v>0</v>
      </c>
      <c r="P48" s="378"/>
      <c r="Q48" s="379"/>
      <c r="R48" s="378"/>
      <c r="S48" s="379"/>
      <c r="T48" s="378"/>
      <c r="U48" s="379"/>
      <c r="V48" s="378"/>
      <c r="W48" s="379"/>
      <c r="X48" s="378"/>
      <c r="Y48" s="379"/>
      <c r="Z48" s="378"/>
      <c r="AA48" s="379"/>
      <c r="AB48" s="378"/>
      <c r="AC48" s="732"/>
      <c r="AD48" s="338">
        <f t="shared" si="22"/>
        <v>2064891.4700000002</v>
      </c>
      <c r="AE48" s="339">
        <f t="shared" si="23"/>
        <v>758542.72</v>
      </c>
    </row>
    <row r="49" spans="1:32" ht="12.75">
      <c r="A49" s="406" t="s">
        <v>229</v>
      </c>
      <c r="B49" s="334"/>
      <c r="C49" s="335"/>
      <c r="D49" s="376">
        <v>0</v>
      </c>
      <c r="E49" s="377">
        <v>106326.36</v>
      </c>
      <c r="F49" s="376">
        <v>590432.46</v>
      </c>
      <c r="G49" s="377">
        <v>350567.55</v>
      </c>
      <c r="H49" s="336">
        <v>944604.67</v>
      </c>
      <c r="I49" s="337">
        <v>412846.02</v>
      </c>
      <c r="J49" s="336">
        <f>+'FLUJO MENSUAL'!AB46</f>
        <v>1064404.21</v>
      </c>
      <c r="K49" s="337">
        <f>+'FLUJO MENSUAL'!AC46</f>
        <v>293046.51</v>
      </c>
      <c r="L49" s="336">
        <f>+'FLUJO MENSUAL'!AB114</f>
        <v>1199397.32</v>
      </c>
      <c r="M49" s="337">
        <f>+'FLUJO MENSUAL'!AC114</f>
        <v>158053.40999999997</v>
      </c>
      <c r="N49" s="336">
        <f>+'PAGOS MENSUALES'!AB43</f>
        <v>0</v>
      </c>
      <c r="O49" s="337">
        <f>+'PAGOS MENSUALES'!AC43</f>
        <v>0</v>
      </c>
      <c r="P49" s="378"/>
      <c r="Q49" s="379"/>
      <c r="R49" s="378"/>
      <c r="S49" s="379"/>
      <c r="T49" s="378"/>
      <c r="U49" s="379"/>
      <c r="V49" s="378"/>
      <c r="W49" s="379"/>
      <c r="X49" s="378"/>
      <c r="Y49" s="379"/>
      <c r="Z49" s="378"/>
      <c r="AA49" s="379"/>
      <c r="AB49" s="378"/>
      <c r="AC49" s="732"/>
      <c r="AD49" s="338">
        <f t="shared" si="22"/>
        <v>3798838.66</v>
      </c>
      <c r="AE49" s="339">
        <f t="shared" si="23"/>
        <v>1320839.8499999999</v>
      </c>
      <c r="AF49" s="1"/>
    </row>
    <row r="50" spans="1:31" ht="12.75">
      <c r="A50" s="406" t="s">
        <v>4</v>
      </c>
      <c r="B50" s="334"/>
      <c r="C50" s="335"/>
      <c r="D50" s="376">
        <v>0</v>
      </c>
      <c r="E50" s="377">
        <v>167571.11</v>
      </c>
      <c r="F50" s="376">
        <v>548188.4</v>
      </c>
      <c r="G50" s="377">
        <v>339499.48</v>
      </c>
      <c r="H50" s="336">
        <v>617712.4</v>
      </c>
      <c r="I50" s="337">
        <v>269975.49</v>
      </c>
      <c r="J50" s="336">
        <f>+'FLUJO MENSUAL'!AB47</f>
        <v>696053.81</v>
      </c>
      <c r="K50" s="337">
        <f>+'FLUJO MENSUAL'!AC47</f>
        <v>191634.09</v>
      </c>
      <c r="L50" s="336">
        <f>+'FLUJO MENSUAL'!AB115</f>
        <v>784330.8500000001</v>
      </c>
      <c r="M50" s="337">
        <f>+'FLUJO MENSUAL'!AC115</f>
        <v>103357.04000000001</v>
      </c>
      <c r="N50" s="336">
        <f>+'PAGOS MENSUALES'!AB44</f>
        <v>0</v>
      </c>
      <c r="O50" s="337">
        <f>+'PAGOS MENSUALES'!AC44</f>
        <v>0</v>
      </c>
      <c r="P50" s="378"/>
      <c r="Q50" s="379"/>
      <c r="R50" s="378"/>
      <c r="S50" s="379"/>
      <c r="T50" s="378"/>
      <c r="U50" s="379"/>
      <c r="V50" s="378"/>
      <c r="W50" s="379"/>
      <c r="X50" s="378"/>
      <c r="Y50" s="379"/>
      <c r="Z50" s="378"/>
      <c r="AA50" s="379"/>
      <c r="AB50" s="378"/>
      <c r="AC50" s="732"/>
      <c r="AD50" s="338">
        <f t="shared" si="22"/>
        <v>2646285.46</v>
      </c>
      <c r="AE50" s="339">
        <f t="shared" si="23"/>
        <v>1072037.21</v>
      </c>
    </row>
    <row r="51" spans="1:31" ht="12.75">
      <c r="A51" s="406" t="s">
        <v>10</v>
      </c>
      <c r="B51" s="334"/>
      <c r="C51" s="335"/>
      <c r="D51" s="376">
        <v>0</v>
      </c>
      <c r="E51" s="377">
        <v>63286.9</v>
      </c>
      <c r="F51" s="376">
        <v>313389.72</v>
      </c>
      <c r="G51" s="377">
        <v>199407.09</v>
      </c>
      <c r="H51" s="336">
        <v>514014.8</v>
      </c>
      <c r="I51" s="337">
        <v>232040.42</v>
      </c>
      <c r="J51" s="336">
        <f>+'FLUJO MENSUAL'!AB48</f>
        <v>579204.75</v>
      </c>
      <c r="K51" s="337">
        <f>+'FLUJO MENSUAL'!AC48</f>
        <v>166850.49000000002</v>
      </c>
      <c r="L51" s="336">
        <f>+'FLUJO MENSUAL'!AB116</f>
        <v>652662.41</v>
      </c>
      <c r="M51" s="337">
        <f>+'FLUJO MENSUAL'!AC116</f>
        <v>93392.82</v>
      </c>
      <c r="N51" s="336">
        <f>+'PAGOS MENSUALES'!AB45</f>
        <v>0</v>
      </c>
      <c r="O51" s="337">
        <f>+'PAGOS MENSUALES'!AC45</f>
        <v>0</v>
      </c>
      <c r="P51" s="378"/>
      <c r="Q51" s="379"/>
      <c r="R51" s="378"/>
      <c r="S51" s="379"/>
      <c r="T51" s="378"/>
      <c r="U51" s="379"/>
      <c r="V51" s="378"/>
      <c r="W51" s="379"/>
      <c r="X51" s="378"/>
      <c r="Y51" s="379"/>
      <c r="Z51" s="378"/>
      <c r="AA51" s="379"/>
      <c r="AB51" s="378"/>
      <c r="AC51" s="732"/>
      <c r="AD51" s="338">
        <f t="shared" si="22"/>
        <v>2059271.6800000002</v>
      </c>
      <c r="AE51" s="339">
        <f t="shared" si="23"/>
        <v>754977.72</v>
      </c>
    </row>
    <row r="52" spans="1:31" ht="12.75">
      <c r="A52" s="406" t="s">
        <v>219</v>
      </c>
      <c r="B52" s="334"/>
      <c r="C52" s="335"/>
      <c r="D52" s="376">
        <v>0</v>
      </c>
      <c r="E52" s="377">
        <v>201751.26</v>
      </c>
      <c r="F52" s="376">
        <v>634067.76</v>
      </c>
      <c r="G52" s="377">
        <v>389570.12</v>
      </c>
      <c r="H52" s="336">
        <v>744315.32</v>
      </c>
      <c r="I52" s="337">
        <v>325308.14</v>
      </c>
      <c r="J52" s="336">
        <f>+'FLUJO MENSUAL'!AB49</f>
        <v>838713.0999999999</v>
      </c>
      <c r="K52" s="337">
        <f>+'FLUJO MENSUAL'!AC49</f>
        <v>230910.35</v>
      </c>
      <c r="L52" s="336">
        <f>+'FLUJO MENSUAL'!AB117</f>
        <v>945082.9299999998</v>
      </c>
      <c r="M52" s="337">
        <f>+'FLUJO MENSUAL'!AC117</f>
        <v>124540.53</v>
      </c>
      <c r="N52" s="336">
        <f>+'PAGOS MENSUALES'!AB46</f>
        <v>0</v>
      </c>
      <c r="O52" s="337">
        <f>+'PAGOS MENSUALES'!AC46</f>
        <v>0</v>
      </c>
      <c r="P52" s="378"/>
      <c r="Q52" s="379"/>
      <c r="R52" s="378"/>
      <c r="S52" s="379"/>
      <c r="T52" s="378"/>
      <c r="U52" s="379"/>
      <c r="V52" s="378"/>
      <c r="W52" s="379"/>
      <c r="X52" s="378"/>
      <c r="Y52" s="379"/>
      <c r="Z52" s="378"/>
      <c r="AA52" s="379"/>
      <c r="AB52" s="378"/>
      <c r="AC52" s="732"/>
      <c r="AD52" s="338">
        <f t="shared" si="22"/>
        <v>3162179.1099999994</v>
      </c>
      <c r="AE52" s="339">
        <f t="shared" si="23"/>
        <v>1272080.4000000001</v>
      </c>
    </row>
    <row r="53" spans="1:31" ht="12.75">
      <c r="A53" s="955" t="s">
        <v>6</v>
      </c>
      <c r="B53" s="341"/>
      <c r="C53" s="342"/>
      <c r="D53" s="441">
        <v>0</v>
      </c>
      <c r="E53" s="442">
        <v>26683.46</v>
      </c>
      <c r="F53" s="441">
        <v>134380.54</v>
      </c>
      <c r="G53" s="442">
        <v>79010.98</v>
      </c>
      <c r="H53" s="419">
        <v>226363.16</v>
      </c>
      <c r="I53" s="420">
        <v>98933.59</v>
      </c>
      <c r="J53" s="419">
        <f>+'FLUJO MENSUAL'!AB50</f>
        <v>255071.65999999997</v>
      </c>
      <c r="K53" s="420">
        <f>+'FLUJO MENSUAL'!AC50</f>
        <v>70225.08</v>
      </c>
      <c r="L53" s="419">
        <f>+'FLUJO MENSUAL'!AB118</f>
        <v>287421.14</v>
      </c>
      <c r="M53" s="420">
        <f>+'FLUJO MENSUAL'!AC118</f>
        <v>37875.579999999994</v>
      </c>
      <c r="N53" s="419">
        <f>+'PAGOS MENSUALES'!AB47</f>
        <v>0</v>
      </c>
      <c r="O53" s="420">
        <f>+'PAGOS MENSUALES'!AC47</f>
        <v>0</v>
      </c>
      <c r="P53" s="433"/>
      <c r="Q53" s="434"/>
      <c r="R53" s="433"/>
      <c r="S53" s="434"/>
      <c r="T53" s="433"/>
      <c r="U53" s="434"/>
      <c r="V53" s="433"/>
      <c r="W53" s="434"/>
      <c r="X53" s="433"/>
      <c r="Y53" s="434"/>
      <c r="Z53" s="433"/>
      <c r="AA53" s="434"/>
      <c r="AB53" s="433"/>
      <c r="AC53" s="733"/>
      <c r="AD53" s="421">
        <f t="shared" si="22"/>
        <v>903236.5</v>
      </c>
      <c r="AE53" s="422">
        <f t="shared" si="23"/>
        <v>312728.69</v>
      </c>
    </row>
    <row r="54" spans="1:33" ht="12.75">
      <c r="A54" s="159" t="s">
        <v>98</v>
      </c>
      <c r="B54" s="372">
        <f aca="true" t="shared" si="24" ref="B54:G54">SUM(B55:B57)</f>
        <v>1611026.4700000002</v>
      </c>
      <c r="C54" s="373">
        <f t="shared" si="24"/>
        <v>569052.5700000001</v>
      </c>
      <c r="D54" s="372">
        <f t="shared" si="24"/>
        <v>1711995.43</v>
      </c>
      <c r="E54" s="373">
        <f t="shared" si="24"/>
        <v>568576.99</v>
      </c>
      <c r="F54" s="372">
        <f t="shared" si="24"/>
        <v>2720533.93</v>
      </c>
      <c r="G54" s="373">
        <f t="shared" si="24"/>
        <v>579590.0499999999</v>
      </c>
      <c r="H54" s="372">
        <f aca="true" t="shared" si="25" ref="H54:O54">SUM(H55:H57)</f>
        <v>1213668.3955151003</v>
      </c>
      <c r="I54" s="373">
        <f t="shared" si="25"/>
        <v>222650.64</v>
      </c>
      <c r="J54" s="372">
        <f t="shared" si="25"/>
        <v>1333768.0999999999</v>
      </c>
      <c r="K54" s="373">
        <f t="shared" si="25"/>
        <v>218591.64999999997</v>
      </c>
      <c r="L54" s="372">
        <f t="shared" si="25"/>
        <v>1475020.9200000002</v>
      </c>
      <c r="M54" s="373">
        <f t="shared" si="25"/>
        <v>211570.36</v>
      </c>
      <c r="N54" s="372">
        <f t="shared" si="25"/>
        <v>2774480.85</v>
      </c>
      <c r="O54" s="373">
        <f t="shared" si="25"/>
        <v>150449.6</v>
      </c>
      <c r="P54" s="372">
        <f aca="true" t="shared" si="26" ref="P54:AC54">SUM(P55:P57)</f>
        <v>0</v>
      </c>
      <c r="Q54" s="373">
        <f t="shared" si="26"/>
        <v>0</v>
      </c>
      <c r="R54" s="372">
        <f t="shared" si="26"/>
        <v>0</v>
      </c>
      <c r="S54" s="373">
        <f t="shared" si="26"/>
        <v>0</v>
      </c>
      <c r="T54" s="372">
        <f t="shared" si="26"/>
        <v>0</v>
      </c>
      <c r="U54" s="373">
        <f t="shared" si="26"/>
        <v>0</v>
      </c>
      <c r="V54" s="372">
        <f aca="true" t="shared" si="27" ref="V54:AA54">SUM(V55:V57)</f>
        <v>0</v>
      </c>
      <c r="W54" s="373">
        <f t="shared" si="27"/>
        <v>0</v>
      </c>
      <c r="X54" s="372">
        <f t="shared" si="27"/>
        <v>0</v>
      </c>
      <c r="Y54" s="373">
        <f t="shared" si="27"/>
        <v>0</v>
      </c>
      <c r="Z54" s="372">
        <f t="shared" si="27"/>
        <v>0</v>
      </c>
      <c r="AA54" s="373">
        <f t="shared" si="27"/>
        <v>0</v>
      </c>
      <c r="AB54" s="372">
        <f t="shared" si="26"/>
        <v>0</v>
      </c>
      <c r="AC54" s="728">
        <f t="shared" si="26"/>
        <v>0</v>
      </c>
      <c r="AD54" s="372">
        <f aca="true" t="shared" si="28" ref="AD54:AD66">+B54+D54+F54+H54+J54+L54+N54+P54+R54+T54+V54+X54+Z54+AB54</f>
        <v>12840494.0955151</v>
      </c>
      <c r="AE54" s="373">
        <f aca="true" t="shared" si="29" ref="AE54:AE66">+C54+E54+G54+I54+K54+M54+O54+Q54+S54+U54+W54+Y54+AA54+AC54</f>
        <v>2520481.86</v>
      </c>
      <c r="AG54" s="416"/>
    </row>
    <row r="55" spans="1:33" ht="12.75">
      <c r="A55" s="437" t="s">
        <v>37</v>
      </c>
      <c r="B55" s="358">
        <v>985805.8</v>
      </c>
      <c r="C55" s="359">
        <v>347571.78</v>
      </c>
      <c r="D55" s="358">
        <v>1047234.08</v>
      </c>
      <c r="E55" s="359">
        <v>347104.72</v>
      </c>
      <c r="F55" s="358">
        <v>1684086.34</v>
      </c>
      <c r="G55" s="359">
        <v>353759.34</v>
      </c>
      <c r="H55" s="334"/>
      <c r="I55" s="335"/>
      <c r="J55" s="349"/>
      <c r="K55" s="350"/>
      <c r="L55" s="349"/>
      <c r="M55" s="350"/>
      <c r="N55" s="329">
        <f>+'PAGOS MENSUALES'!AB49</f>
        <v>0</v>
      </c>
      <c r="O55" s="331">
        <f>+'PAGOS MENSUALES'!AC49</f>
        <v>0</v>
      </c>
      <c r="P55" s="427"/>
      <c r="Q55" s="428"/>
      <c r="R55" s="429"/>
      <c r="S55" s="430"/>
      <c r="T55" s="429"/>
      <c r="U55" s="430"/>
      <c r="V55" s="429"/>
      <c r="W55" s="430"/>
      <c r="X55" s="429"/>
      <c r="Y55" s="430"/>
      <c r="Z55" s="429"/>
      <c r="AA55" s="430"/>
      <c r="AB55" s="429"/>
      <c r="AC55" s="731"/>
      <c r="AD55" s="338">
        <f t="shared" si="28"/>
        <v>3717126.2199999997</v>
      </c>
      <c r="AE55" s="339">
        <f t="shared" si="29"/>
        <v>1048435.8400000001</v>
      </c>
      <c r="AG55" s="416"/>
    </row>
    <row r="56" spans="1:31" ht="12.75">
      <c r="A56" s="406" t="s">
        <v>252</v>
      </c>
      <c r="B56" s="376">
        <v>588640.65</v>
      </c>
      <c r="C56" s="377">
        <v>208522.48</v>
      </c>
      <c r="D56" s="376">
        <v>625867.91</v>
      </c>
      <c r="E56" s="377">
        <v>208515.51</v>
      </c>
      <c r="F56" s="376">
        <v>975807.81</v>
      </c>
      <c r="G56" s="377">
        <v>212611.39</v>
      </c>
      <c r="H56" s="336">
        <v>1142659.86</v>
      </c>
      <c r="I56" s="337">
        <v>209623.95</v>
      </c>
      <c r="J56" s="336">
        <f>+'FLUJO MENSUAL'!AB53</f>
        <v>1255732.8699999999</v>
      </c>
      <c r="K56" s="337">
        <f>+'FLUJO MENSUAL'!AC53</f>
        <v>205802.41999999995</v>
      </c>
      <c r="L56" s="336">
        <f>+'FLUJO MENSUAL'!AB121</f>
        <v>1388721.35</v>
      </c>
      <c r="M56" s="337">
        <f>+'FLUJO MENSUAL'!AC121</f>
        <v>199191.91999999998</v>
      </c>
      <c r="N56" s="336">
        <f>+'PAGOS MENSUALES'!AB50</f>
        <v>2612153.22</v>
      </c>
      <c r="O56" s="337">
        <f>+'PAGOS MENSUALES'!AC50</f>
        <v>141647.19</v>
      </c>
      <c r="P56" s="376"/>
      <c r="Q56" s="377"/>
      <c r="R56" s="378"/>
      <c r="S56" s="379"/>
      <c r="T56" s="378"/>
      <c r="U56" s="379"/>
      <c r="V56" s="378"/>
      <c r="W56" s="379"/>
      <c r="X56" s="378"/>
      <c r="Y56" s="379"/>
      <c r="Z56" s="378"/>
      <c r="AA56" s="379"/>
      <c r="AB56" s="378"/>
      <c r="AC56" s="732"/>
      <c r="AD56" s="338">
        <f t="shared" si="28"/>
        <v>8589583.670000002</v>
      </c>
      <c r="AE56" s="339">
        <f t="shared" si="29"/>
        <v>1385914.8599999999</v>
      </c>
    </row>
    <row r="57" spans="1:31" ht="12.75">
      <c r="A57" s="955" t="s">
        <v>219</v>
      </c>
      <c r="B57" s="441">
        <v>36580.02</v>
      </c>
      <c r="C57" s="442">
        <v>12958.31</v>
      </c>
      <c r="D57" s="441">
        <v>38893.44</v>
      </c>
      <c r="E57" s="442">
        <v>12956.76</v>
      </c>
      <c r="F57" s="441">
        <v>60639.78</v>
      </c>
      <c r="G57" s="442">
        <v>13219.32</v>
      </c>
      <c r="H57" s="419">
        <v>71008.53551510032</v>
      </c>
      <c r="I57" s="420">
        <v>13026.69</v>
      </c>
      <c r="J57" s="419">
        <f>+'FLUJO MENSUAL'!AB54</f>
        <v>78035.23</v>
      </c>
      <c r="K57" s="420">
        <f>+'FLUJO MENSUAL'!AC54</f>
        <v>12789.23</v>
      </c>
      <c r="L57" s="419">
        <f>+'FLUJO MENSUAL'!AB122</f>
        <v>86299.57</v>
      </c>
      <c r="M57" s="420">
        <f>+'FLUJO MENSUAL'!AC122</f>
        <v>12378.44</v>
      </c>
      <c r="N57" s="419">
        <f>+'PAGOS MENSUALES'!AB51</f>
        <v>162327.63</v>
      </c>
      <c r="O57" s="420">
        <f>+'PAGOS MENSUALES'!AC51</f>
        <v>8802.410000000002</v>
      </c>
      <c r="P57" s="431"/>
      <c r="Q57" s="432"/>
      <c r="R57" s="433"/>
      <c r="S57" s="434"/>
      <c r="T57" s="433"/>
      <c r="U57" s="434"/>
      <c r="V57" s="433"/>
      <c r="W57" s="434"/>
      <c r="X57" s="433"/>
      <c r="Y57" s="434"/>
      <c r="Z57" s="433"/>
      <c r="AA57" s="434"/>
      <c r="AB57" s="433"/>
      <c r="AC57" s="733"/>
      <c r="AD57" s="338">
        <f t="shared" si="28"/>
        <v>533784.2055151004</v>
      </c>
      <c r="AE57" s="339">
        <f t="shared" si="29"/>
        <v>86131.16</v>
      </c>
    </row>
    <row r="58" spans="1:33" ht="12.75">
      <c r="A58" s="159" t="s">
        <v>254</v>
      </c>
      <c r="B58" s="372">
        <f aca="true" t="shared" si="30" ref="B58:I58">SUM(B59:B60)</f>
        <v>675545.76</v>
      </c>
      <c r="C58" s="373">
        <f t="shared" si="30"/>
        <v>263647.86380712327</v>
      </c>
      <c r="D58" s="372">
        <f t="shared" si="30"/>
        <v>803394.6</v>
      </c>
      <c r="E58" s="373">
        <f t="shared" si="30"/>
        <v>218820.5270257534</v>
      </c>
      <c r="F58" s="372">
        <f t="shared" si="30"/>
        <v>803394.6799999999</v>
      </c>
      <c r="G58" s="373">
        <f t="shared" si="30"/>
        <v>170616.83</v>
      </c>
      <c r="H58" s="372">
        <f t="shared" si="30"/>
        <v>803394.72</v>
      </c>
      <c r="I58" s="373">
        <f t="shared" si="30"/>
        <v>122413.13</v>
      </c>
      <c r="J58" s="372">
        <f>SUM(J59:J60)</f>
        <v>803394.72</v>
      </c>
      <c r="K58" s="373">
        <f>SUM(K59:K60)</f>
        <v>74209.43999999997</v>
      </c>
      <c r="L58" s="372">
        <f>SUM(L59:L61)</f>
        <v>1456353.53</v>
      </c>
      <c r="M58" s="373">
        <f>SUM(M59:M61)</f>
        <v>2062296.9100000001</v>
      </c>
      <c r="N58" s="372">
        <f>SUM(N59:N61)</f>
        <v>563091.7</v>
      </c>
      <c r="O58" s="373">
        <f>SUM(O59:O61)</f>
        <v>527764.8500000001</v>
      </c>
      <c r="P58" s="372">
        <f aca="true" t="shared" si="31" ref="P58:AC58">SUM(P59:P60)</f>
        <v>0</v>
      </c>
      <c r="Q58" s="373">
        <f t="shared" si="31"/>
        <v>0</v>
      </c>
      <c r="R58" s="372">
        <f t="shared" si="31"/>
        <v>0</v>
      </c>
      <c r="S58" s="373">
        <f t="shared" si="31"/>
        <v>0</v>
      </c>
      <c r="T58" s="372">
        <f t="shared" si="31"/>
        <v>0</v>
      </c>
      <c r="U58" s="373">
        <f t="shared" si="31"/>
        <v>0</v>
      </c>
      <c r="V58" s="372">
        <f t="shared" si="31"/>
        <v>0</v>
      </c>
      <c r="W58" s="373">
        <f t="shared" si="31"/>
        <v>0</v>
      </c>
      <c r="X58" s="372">
        <f t="shared" si="31"/>
        <v>0</v>
      </c>
      <c r="Y58" s="373">
        <f t="shared" si="31"/>
        <v>0</v>
      </c>
      <c r="Z58" s="372">
        <f t="shared" si="31"/>
        <v>0</v>
      </c>
      <c r="AA58" s="373">
        <f t="shared" si="31"/>
        <v>0</v>
      </c>
      <c r="AB58" s="372">
        <f t="shared" si="31"/>
        <v>0</v>
      </c>
      <c r="AC58" s="728">
        <f t="shared" si="31"/>
        <v>0</v>
      </c>
      <c r="AD58" s="372">
        <f t="shared" si="28"/>
        <v>5908569.71</v>
      </c>
      <c r="AE58" s="373">
        <f t="shared" si="29"/>
        <v>3439769.550832877</v>
      </c>
      <c r="AG58" s="416"/>
    </row>
    <row r="59" spans="1:33" ht="12.75">
      <c r="A59" s="437" t="s">
        <v>250</v>
      </c>
      <c r="B59" s="427">
        <v>675545.76</v>
      </c>
      <c r="C59" s="428">
        <v>225188.1038071233</v>
      </c>
      <c r="D59" s="427">
        <v>675545.76</v>
      </c>
      <c r="E59" s="428">
        <v>183998.32702575342</v>
      </c>
      <c r="F59" s="427">
        <v>675545.82</v>
      </c>
      <c r="G59" s="428">
        <v>143465.58</v>
      </c>
      <c r="H59" s="329">
        <v>675545.82</v>
      </c>
      <c r="I59" s="331">
        <v>102932.81</v>
      </c>
      <c r="J59" s="329">
        <f>+'FLUJO MENSUAL'!AB65</f>
        <v>675545.82</v>
      </c>
      <c r="K59" s="331">
        <f>+'FLUJO MENSUAL'!AC65</f>
        <v>62400.05999999998</v>
      </c>
      <c r="L59" s="336">
        <f>+'FLUJO MENSUAL'!AB124</f>
        <v>675545.82</v>
      </c>
      <c r="M59" s="337">
        <f>+'FLUJO MENSUAL'!AC124</f>
        <v>21969.120000000006</v>
      </c>
      <c r="N59" s="329">
        <f>+'PAGOS MENSUALES'!AB53</f>
        <v>563091.7</v>
      </c>
      <c r="O59" s="331">
        <f>+'PAGOS MENSUALES'!AC53</f>
        <v>527764.8500000001</v>
      </c>
      <c r="P59" s="429"/>
      <c r="Q59" s="430"/>
      <c r="R59" s="429"/>
      <c r="S59" s="430"/>
      <c r="T59" s="429"/>
      <c r="U59" s="430"/>
      <c r="V59" s="429"/>
      <c r="W59" s="430"/>
      <c r="X59" s="429"/>
      <c r="Y59" s="430"/>
      <c r="Z59" s="429"/>
      <c r="AA59" s="430"/>
      <c r="AB59" s="429"/>
      <c r="AC59" s="731"/>
      <c r="AD59" s="338">
        <f t="shared" si="28"/>
        <v>4616366.499999999</v>
      </c>
      <c r="AE59" s="339">
        <f t="shared" si="29"/>
        <v>1267718.8508328767</v>
      </c>
      <c r="AG59" s="416"/>
    </row>
    <row r="60" spans="1:31" ht="12.75">
      <c r="A60" s="406" t="s">
        <v>10</v>
      </c>
      <c r="B60" s="376">
        <v>0</v>
      </c>
      <c r="C60" s="377">
        <v>38459.76</v>
      </c>
      <c r="D60" s="376">
        <v>127848.84</v>
      </c>
      <c r="E60" s="377">
        <v>34822.2</v>
      </c>
      <c r="F60" s="376">
        <v>127848.86</v>
      </c>
      <c r="G60" s="377">
        <v>27151.25</v>
      </c>
      <c r="H60" s="336">
        <v>127848.9</v>
      </c>
      <c r="I60" s="337">
        <v>19480.32</v>
      </c>
      <c r="J60" s="336">
        <f>+'FLUJO MENSUAL'!AB66</f>
        <v>127848.9</v>
      </c>
      <c r="K60" s="337">
        <f>+'FLUJO MENSUAL'!AC66</f>
        <v>11809.379999999997</v>
      </c>
      <c r="L60" s="336">
        <f>+'FLUJO MENSUAL'!AB125</f>
        <v>127848.9</v>
      </c>
      <c r="M60" s="337">
        <f>+'FLUJO MENSUAL'!AC125</f>
        <v>4157.71</v>
      </c>
      <c r="N60" s="378"/>
      <c r="O60" s="379"/>
      <c r="P60" s="378"/>
      <c r="Q60" s="379"/>
      <c r="R60" s="378"/>
      <c r="S60" s="379"/>
      <c r="T60" s="378"/>
      <c r="U60" s="379"/>
      <c r="V60" s="378"/>
      <c r="W60" s="379"/>
      <c r="X60" s="378"/>
      <c r="Y60" s="379"/>
      <c r="Z60" s="378"/>
      <c r="AA60" s="379"/>
      <c r="AB60" s="378"/>
      <c r="AC60" s="732"/>
      <c r="AD60" s="338">
        <f t="shared" si="28"/>
        <v>639244.4</v>
      </c>
      <c r="AE60" s="339">
        <f t="shared" si="29"/>
        <v>135880.62</v>
      </c>
    </row>
    <row r="61" spans="1:31" ht="12.75">
      <c r="A61" s="862" t="s">
        <v>37</v>
      </c>
      <c r="B61" s="334"/>
      <c r="C61" s="335"/>
      <c r="D61" s="334"/>
      <c r="E61" s="335"/>
      <c r="F61" s="334"/>
      <c r="G61" s="335"/>
      <c r="H61" s="334"/>
      <c r="I61" s="335"/>
      <c r="J61" s="334"/>
      <c r="K61" s="335"/>
      <c r="L61" s="336">
        <f>+'FLUJO MENSUAL'!AB126</f>
        <v>652958.81</v>
      </c>
      <c r="M61" s="337">
        <f>+'FLUJO MENSUAL'!AC126</f>
        <v>2036170.08</v>
      </c>
      <c r="N61" s="378"/>
      <c r="O61" s="379"/>
      <c r="P61" s="378"/>
      <c r="Q61" s="379"/>
      <c r="R61" s="378"/>
      <c r="S61" s="379"/>
      <c r="T61" s="378"/>
      <c r="U61" s="379"/>
      <c r="V61" s="378"/>
      <c r="W61" s="379"/>
      <c r="X61" s="378"/>
      <c r="Y61" s="379"/>
      <c r="Z61" s="378"/>
      <c r="AA61" s="379"/>
      <c r="AB61" s="378"/>
      <c r="AC61" s="732"/>
      <c r="AD61" s="338">
        <f t="shared" si="28"/>
        <v>652958.81</v>
      </c>
      <c r="AE61" s="339">
        <f t="shared" si="29"/>
        <v>2036170.08</v>
      </c>
    </row>
    <row r="62" spans="1:31" ht="12.75" customHeight="1">
      <c r="A62" s="862" t="s">
        <v>8</v>
      </c>
      <c r="B62" s="334"/>
      <c r="C62" s="335"/>
      <c r="D62" s="334"/>
      <c r="E62" s="335"/>
      <c r="F62" s="334"/>
      <c r="G62" s="335"/>
      <c r="H62" s="334"/>
      <c r="I62" s="335"/>
      <c r="J62" s="334"/>
      <c r="K62" s="335"/>
      <c r="L62" s="336">
        <f>+'PAGOS MENSUALES'!AB54</f>
        <v>0</v>
      </c>
      <c r="M62" s="337">
        <f>+'PAGOS MENSUALES'!AC54</f>
        <v>0</v>
      </c>
      <c r="N62" s="378"/>
      <c r="O62" s="379"/>
      <c r="P62" s="378"/>
      <c r="Q62" s="379"/>
      <c r="R62" s="378"/>
      <c r="S62" s="379"/>
      <c r="T62" s="378"/>
      <c r="U62" s="379"/>
      <c r="V62" s="378"/>
      <c r="W62" s="379"/>
      <c r="X62" s="378"/>
      <c r="Y62" s="379"/>
      <c r="Z62" s="378"/>
      <c r="AA62" s="379"/>
      <c r="AB62" s="378"/>
      <c r="AC62" s="732"/>
      <c r="AD62" s="338">
        <f t="shared" si="28"/>
        <v>0</v>
      </c>
      <c r="AE62" s="339">
        <f t="shared" si="29"/>
        <v>0</v>
      </c>
    </row>
    <row r="63" spans="1:31" ht="12.75" customHeight="1">
      <c r="A63" s="956" t="s">
        <v>11</v>
      </c>
      <c r="B63" s="423"/>
      <c r="C63" s="424"/>
      <c r="D63" s="423"/>
      <c r="E63" s="424"/>
      <c r="F63" s="423"/>
      <c r="G63" s="424"/>
      <c r="H63" s="423"/>
      <c r="I63" s="424"/>
      <c r="J63" s="423"/>
      <c r="K63" s="424"/>
      <c r="L63" s="419">
        <f>+'PAGOS MENSUALES'!AB55</f>
        <v>0</v>
      </c>
      <c r="M63" s="420">
        <f>+'PAGOS MENSUALES'!AC55</f>
        <v>0</v>
      </c>
      <c r="N63" s="433"/>
      <c r="O63" s="434"/>
      <c r="P63" s="433"/>
      <c r="Q63" s="434"/>
      <c r="R63" s="433"/>
      <c r="S63" s="434"/>
      <c r="T63" s="433"/>
      <c r="U63" s="434"/>
      <c r="V63" s="433"/>
      <c r="W63" s="434"/>
      <c r="X63" s="433"/>
      <c r="Y63" s="434"/>
      <c r="Z63" s="433"/>
      <c r="AA63" s="434"/>
      <c r="AB63" s="433"/>
      <c r="AC63" s="733"/>
      <c r="AD63" s="338">
        <f t="shared" si="28"/>
        <v>0</v>
      </c>
      <c r="AE63" s="339">
        <f t="shared" si="29"/>
        <v>0</v>
      </c>
    </row>
    <row r="64" spans="1:33" ht="12.75">
      <c r="A64" s="159" t="s">
        <v>490</v>
      </c>
      <c r="B64" s="372">
        <f aca="true" t="shared" si="32" ref="B64:AC64">SUM(B65:B65)</f>
        <v>0</v>
      </c>
      <c r="C64" s="373">
        <f t="shared" si="32"/>
        <v>0</v>
      </c>
      <c r="D64" s="372">
        <f t="shared" si="32"/>
        <v>0</v>
      </c>
      <c r="E64" s="373">
        <f t="shared" si="32"/>
        <v>0</v>
      </c>
      <c r="F64" s="372">
        <f t="shared" si="32"/>
        <v>0</v>
      </c>
      <c r="G64" s="373">
        <f t="shared" si="32"/>
        <v>0</v>
      </c>
      <c r="H64" s="372">
        <f t="shared" si="32"/>
        <v>118032</v>
      </c>
      <c r="I64" s="373">
        <f t="shared" si="32"/>
        <v>0</v>
      </c>
      <c r="J64" s="372">
        <f t="shared" si="32"/>
        <v>118032</v>
      </c>
      <c r="K64" s="373">
        <f t="shared" si="32"/>
        <v>0</v>
      </c>
      <c r="L64" s="372">
        <f t="shared" si="32"/>
        <v>118032</v>
      </c>
      <c r="M64" s="373">
        <f t="shared" si="32"/>
        <v>0</v>
      </c>
      <c r="N64" s="372">
        <f t="shared" si="32"/>
        <v>98360</v>
      </c>
      <c r="O64" s="373">
        <f t="shared" si="32"/>
        <v>0</v>
      </c>
      <c r="P64" s="372">
        <f t="shared" si="32"/>
        <v>0</v>
      </c>
      <c r="Q64" s="373">
        <f t="shared" si="32"/>
        <v>0</v>
      </c>
      <c r="R64" s="372">
        <f t="shared" si="32"/>
        <v>0</v>
      </c>
      <c r="S64" s="373">
        <f t="shared" si="32"/>
        <v>0</v>
      </c>
      <c r="T64" s="372">
        <f t="shared" si="32"/>
        <v>0</v>
      </c>
      <c r="U64" s="373">
        <f t="shared" si="32"/>
        <v>0</v>
      </c>
      <c r="V64" s="372">
        <f t="shared" si="32"/>
        <v>0</v>
      </c>
      <c r="W64" s="373">
        <f t="shared" si="32"/>
        <v>0</v>
      </c>
      <c r="X64" s="372">
        <f t="shared" si="32"/>
        <v>0</v>
      </c>
      <c r="Y64" s="373">
        <f t="shared" si="32"/>
        <v>0</v>
      </c>
      <c r="Z64" s="372">
        <f t="shared" si="32"/>
        <v>0</v>
      </c>
      <c r="AA64" s="373">
        <f t="shared" si="32"/>
        <v>0</v>
      </c>
      <c r="AB64" s="372">
        <f t="shared" si="32"/>
        <v>0</v>
      </c>
      <c r="AC64" s="728">
        <f t="shared" si="32"/>
        <v>0</v>
      </c>
      <c r="AD64" s="372">
        <f t="shared" si="28"/>
        <v>452456</v>
      </c>
      <c r="AE64" s="373">
        <f t="shared" si="29"/>
        <v>0</v>
      </c>
      <c r="AF64" s="416"/>
      <c r="AG64" s="416"/>
    </row>
    <row r="65" spans="1:31" ht="12.75">
      <c r="A65" s="911" t="s">
        <v>342</v>
      </c>
      <c r="B65" s="961"/>
      <c r="C65" s="962"/>
      <c r="D65" s="961"/>
      <c r="E65" s="962"/>
      <c r="F65" s="961"/>
      <c r="G65" s="962"/>
      <c r="H65" s="912">
        <v>118032</v>
      </c>
      <c r="I65" s="963">
        <v>0</v>
      </c>
      <c r="J65" s="912">
        <f>+'FLUJO MENSUAL'!AB75</f>
        <v>118032</v>
      </c>
      <c r="K65" s="963">
        <f>+'FLUJO MENSUAL'!AC75</f>
        <v>0</v>
      </c>
      <c r="L65" s="912">
        <f>+'FLUJO MENSUAL'!AB130</f>
        <v>118032</v>
      </c>
      <c r="M65" s="963"/>
      <c r="N65" s="961">
        <f>+'PAGOS MENSUALES'!AB57</f>
        <v>98360</v>
      </c>
      <c r="O65" s="965"/>
      <c r="P65" s="964"/>
      <c r="Q65" s="965"/>
      <c r="R65" s="964"/>
      <c r="S65" s="965"/>
      <c r="T65" s="964"/>
      <c r="U65" s="965"/>
      <c r="V65" s="964"/>
      <c r="W65" s="965"/>
      <c r="X65" s="964"/>
      <c r="Y65" s="965"/>
      <c r="Z65" s="964"/>
      <c r="AA65" s="965"/>
      <c r="AB65" s="964"/>
      <c r="AC65" s="966"/>
      <c r="AD65" s="338">
        <f t="shared" si="28"/>
        <v>452456</v>
      </c>
      <c r="AE65" s="339">
        <f t="shared" si="29"/>
        <v>0</v>
      </c>
    </row>
    <row r="66" spans="1:33" ht="12.75">
      <c r="A66" s="959" t="s">
        <v>341</v>
      </c>
      <c r="B66" s="859">
        <f aca="true" t="shared" si="33" ref="B66:O66">SUM(B67:B71)</f>
        <v>799999.92</v>
      </c>
      <c r="C66" s="860">
        <f t="shared" si="33"/>
        <v>337202.44</v>
      </c>
      <c r="D66" s="859">
        <f t="shared" si="33"/>
        <v>799999.92</v>
      </c>
      <c r="E66" s="860">
        <f t="shared" si="33"/>
        <v>216637.51</v>
      </c>
      <c r="F66" s="859">
        <f t="shared" si="33"/>
        <v>799999.92</v>
      </c>
      <c r="G66" s="860">
        <f t="shared" si="33"/>
        <v>94643.17</v>
      </c>
      <c r="H66" s="859">
        <f t="shared" si="33"/>
        <v>566895.38</v>
      </c>
      <c r="I66" s="860">
        <f t="shared" si="33"/>
        <v>407263.7890410959</v>
      </c>
      <c r="J66" s="859">
        <f t="shared" si="33"/>
        <v>4531071.73</v>
      </c>
      <c r="K66" s="860">
        <f t="shared" si="33"/>
        <v>4368049.144109589</v>
      </c>
      <c r="L66" s="859">
        <f t="shared" si="33"/>
        <v>6942736.950000001</v>
      </c>
      <c r="M66" s="860">
        <f t="shared" si="33"/>
        <v>3783703.27</v>
      </c>
      <c r="N66" s="859">
        <f t="shared" si="33"/>
        <v>5221269.27</v>
      </c>
      <c r="O66" s="860">
        <f t="shared" si="33"/>
        <v>1438278.5099999998</v>
      </c>
      <c r="P66" s="859">
        <f aca="true" t="shared" si="34" ref="P66:AC66">SUM(P67:P70)</f>
        <v>0</v>
      </c>
      <c r="Q66" s="860">
        <f t="shared" si="34"/>
        <v>0</v>
      </c>
      <c r="R66" s="859">
        <f t="shared" si="34"/>
        <v>0</v>
      </c>
      <c r="S66" s="860">
        <f t="shared" si="34"/>
        <v>0</v>
      </c>
      <c r="T66" s="859">
        <f t="shared" si="34"/>
        <v>0</v>
      </c>
      <c r="U66" s="860">
        <f t="shared" si="34"/>
        <v>0</v>
      </c>
      <c r="V66" s="859">
        <f t="shared" si="34"/>
        <v>0</v>
      </c>
      <c r="W66" s="860">
        <f t="shared" si="34"/>
        <v>0</v>
      </c>
      <c r="X66" s="859">
        <f t="shared" si="34"/>
        <v>0</v>
      </c>
      <c r="Y66" s="860">
        <f t="shared" si="34"/>
        <v>0</v>
      </c>
      <c r="Z66" s="859">
        <f t="shared" si="34"/>
        <v>0</v>
      </c>
      <c r="AA66" s="860">
        <f t="shared" si="34"/>
        <v>0</v>
      </c>
      <c r="AB66" s="859">
        <f t="shared" si="34"/>
        <v>0</v>
      </c>
      <c r="AC66" s="960">
        <f t="shared" si="34"/>
        <v>0</v>
      </c>
      <c r="AD66" s="372">
        <f t="shared" si="28"/>
        <v>19661973.090000004</v>
      </c>
      <c r="AE66" s="373">
        <f t="shared" si="29"/>
        <v>10645777.833150685</v>
      </c>
      <c r="AG66" s="416"/>
    </row>
    <row r="67" spans="1:31" ht="12.75">
      <c r="A67" s="407" t="s">
        <v>250</v>
      </c>
      <c r="B67" s="334"/>
      <c r="C67" s="335"/>
      <c r="D67" s="334"/>
      <c r="E67" s="335"/>
      <c r="F67" s="334"/>
      <c r="G67" s="335"/>
      <c r="H67" s="334"/>
      <c r="I67" s="335"/>
      <c r="J67" s="336">
        <f>+'FLUJO MENSUAL'!AB58</f>
        <v>397681.01</v>
      </c>
      <c r="K67" s="337">
        <f>+'FLUJO MENSUAL'!AC58</f>
        <v>1193464.56</v>
      </c>
      <c r="L67" s="336">
        <f>+'FLUJO MENSUAL'!AB133</f>
        <v>1345543.4900000002</v>
      </c>
      <c r="M67" s="337">
        <f>+'FLUJO MENSUAL'!AC133</f>
        <v>1260989.1</v>
      </c>
      <c r="N67" s="376">
        <f>+'PAGOS MENSUALES'!AB62</f>
        <v>1578552.5699999998</v>
      </c>
      <c r="O67" s="377">
        <f>+'PAGOS MENSUALES'!AC62</f>
        <v>593557.9299999999</v>
      </c>
      <c r="P67" s="378"/>
      <c r="Q67" s="379"/>
      <c r="R67" s="378"/>
      <c r="S67" s="379"/>
      <c r="T67" s="378"/>
      <c r="U67" s="379"/>
      <c r="V67" s="378"/>
      <c r="W67" s="379"/>
      <c r="X67" s="378"/>
      <c r="Y67" s="379"/>
      <c r="Z67" s="378"/>
      <c r="AA67" s="379"/>
      <c r="AB67" s="378"/>
      <c r="AC67" s="732"/>
      <c r="AD67" s="338">
        <f aca="true" t="shared" si="35" ref="AD67:AE72">+B67+D67+F67+H67+J67+L67+N67+P67+R67+T67+V67+X67+Z67+AB67</f>
        <v>3321777.0700000003</v>
      </c>
      <c r="AE67" s="339">
        <f t="shared" si="35"/>
        <v>3048011.59</v>
      </c>
    </row>
    <row r="68" spans="1:31" ht="12.75" customHeight="1">
      <c r="A68" s="406" t="s">
        <v>93</v>
      </c>
      <c r="B68" s="334"/>
      <c r="C68" s="335"/>
      <c r="D68" s="334"/>
      <c r="E68" s="335"/>
      <c r="F68" s="334"/>
      <c r="G68" s="335"/>
      <c r="H68" s="336">
        <v>293814.9</v>
      </c>
      <c r="I68" s="337">
        <v>193493.96</v>
      </c>
      <c r="J68" s="336">
        <f>+'FLUJO MENSUAL'!AB60</f>
        <v>766872.98</v>
      </c>
      <c r="K68" s="337">
        <f>+'FLUJO MENSUAL'!AC60</f>
        <v>161221.71999999997</v>
      </c>
      <c r="L68" s="336">
        <f>+'FLUJO MENSUAL'!AB135</f>
        <v>862726.2699999999</v>
      </c>
      <c r="M68" s="337">
        <f>+'FLUJO MENSUAL'!AC135</f>
        <v>65368.409999999996</v>
      </c>
      <c r="N68" s="376">
        <f>+'PAGOS MENSUALES'!AB63</f>
        <v>0</v>
      </c>
      <c r="O68" s="377">
        <f>+'PAGOS MENSUALES'!AC63</f>
        <v>0</v>
      </c>
      <c r="P68" s="378"/>
      <c r="Q68" s="379"/>
      <c r="R68" s="378"/>
      <c r="S68" s="379"/>
      <c r="T68" s="378"/>
      <c r="U68" s="379"/>
      <c r="V68" s="378"/>
      <c r="W68" s="379"/>
      <c r="X68" s="378"/>
      <c r="Y68" s="379"/>
      <c r="Z68" s="378"/>
      <c r="AA68" s="379"/>
      <c r="AB68" s="378"/>
      <c r="AC68" s="732"/>
      <c r="AD68" s="338">
        <f t="shared" si="35"/>
        <v>1923414.15</v>
      </c>
      <c r="AE68" s="339">
        <f t="shared" si="35"/>
        <v>420084.0899999999</v>
      </c>
    </row>
    <row r="69" spans="1:31" ht="12.75" customHeight="1">
      <c r="A69" s="406" t="s">
        <v>229</v>
      </c>
      <c r="B69" s="334"/>
      <c r="C69" s="335"/>
      <c r="D69" s="334"/>
      <c r="E69" s="335"/>
      <c r="F69" s="334"/>
      <c r="G69" s="335"/>
      <c r="H69" s="336">
        <v>0</v>
      </c>
      <c r="I69" s="337">
        <v>144734.5890410959</v>
      </c>
      <c r="J69" s="336">
        <f>+'FLUJO MENSUAL'!AB61</f>
        <v>1085640.71</v>
      </c>
      <c r="K69" s="337">
        <f>+'FLUJO MENSUAL'!AC61</f>
        <v>1724502.794109589</v>
      </c>
      <c r="L69" s="336">
        <f>+'FLUJO MENSUAL'!AB136</f>
        <v>2100677.9200000004</v>
      </c>
      <c r="M69" s="337">
        <f>+'FLUJO MENSUAL'!AC136</f>
        <v>1451317.1099999999</v>
      </c>
      <c r="N69" s="376">
        <f>+'PAGOS MENSUALES'!AB64</f>
        <v>2342635.85</v>
      </c>
      <c r="O69" s="377">
        <f>+'PAGOS MENSUALES'!AC64</f>
        <v>617359.9699999999</v>
      </c>
      <c r="P69" s="378"/>
      <c r="Q69" s="379"/>
      <c r="R69" s="378"/>
      <c r="S69" s="379"/>
      <c r="T69" s="378"/>
      <c r="U69" s="379"/>
      <c r="V69" s="378"/>
      <c r="W69" s="379"/>
      <c r="X69" s="378"/>
      <c r="Y69" s="379"/>
      <c r="Z69" s="378"/>
      <c r="AA69" s="379"/>
      <c r="AB69" s="378"/>
      <c r="AC69" s="732"/>
      <c r="AD69" s="338">
        <f t="shared" si="35"/>
        <v>5528954.48</v>
      </c>
      <c r="AE69" s="339">
        <f t="shared" si="35"/>
        <v>3937914.4631506847</v>
      </c>
    </row>
    <row r="70" spans="1:31" ht="12.75">
      <c r="A70" s="406" t="s">
        <v>4</v>
      </c>
      <c r="B70" s="441">
        <v>799999.92</v>
      </c>
      <c r="C70" s="442">
        <v>337202.44</v>
      </c>
      <c r="D70" s="441">
        <v>799999.92</v>
      </c>
      <c r="E70" s="442">
        <v>216637.51</v>
      </c>
      <c r="F70" s="441">
        <v>799999.92</v>
      </c>
      <c r="G70" s="442">
        <v>94643.17</v>
      </c>
      <c r="H70" s="336">
        <v>199999.98</v>
      </c>
      <c r="I70" s="337">
        <v>5057.9</v>
      </c>
      <c r="J70" s="336">
        <f>+'FLUJO MENSUAL'!AB62</f>
        <v>1337898.4100000001</v>
      </c>
      <c r="K70" s="337">
        <f>+'FLUJO MENSUAL'!AC62</f>
        <v>560581.38</v>
      </c>
      <c r="L70" s="336">
        <f>+'FLUJO MENSUAL'!AB137</f>
        <v>1568379.2300000002</v>
      </c>
      <c r="M70" s="337">
        <f>+'FLUJO MENSUAL'!AC137</f>
        <v>330100.55</v>
      </c>
      <c r="N70" s="376">
        <f>+'PAGOS MENSUALES'!AB65</f>
        <v>0</v>
      </c>
      <c r="O70" s="377">
        <f>+'PAGOS MENSUALES'!AC65</f>
        <v>0</v>
      </c>
      <c r="P70" s="378"/>
      <c r="Q70" s="379"/>
      <c r="R70" s="378"/>
      <c r="S70" s="379"/>
      <c r="T70" s="378"/>
      <c r="U70" s="379"/>
      <c r="V70" s="378"/>
      <c r="W70" s="379"/>
      <c r="X70" s="378"/>
      <c r="Y70" s="379"/>
      <c r="Z70" s="378"/>
      <c r="AA70" s="379"/>
      <c r="AB70" s="378"/>
      <c r="AC70" s="732"/>
      <c r="AD70" s="338">
        <f t="shared" si="35"/>
        <v>5506277.380000001</v>
      </c>
      <c r="AE70" s="339">
        <f t="shared" si="35"/>
        <v>1544222.95</v>
      </c>
    </row>
    <row r="71" spans="1:31" ht="12.75" customHeight="1">
      <c r="A71" s="957" t="s">
        <v>10</v>
      </c>
      <c r="B71" s="334"/>
      <c r="C71" s="335"/>
      <c r="D71" s="334"/>
      <c r="E71" s="335"/>
      <c r="F71" s="334"/>
      <c r="G71" s="335"/>
      <c r="H71" s="336">
        <v>73080.5</v>
      </c>
      <c r="I71" s="337">
        <v>63977.34</v>
      </c>
      <c r="J71" s="419">
        <f>+'FLUJO MENSUAL'!AB63</f>
        <v>942978.62</v>
      </c>
      <c r="K71" s="420">
        <f>+'FLUJO MENSUAL'!AC63</f>
        <v>728278.6900000001</v>
      </c>
      <c r="L71" s="419">
        <f>+'FLUJO MENSUAL'!AB138</f>
        <v>1065410.04</v>
      </c>
      <c r="M71" s="420">
        <f>+'FLUJO MENSUAL'!AC138</f>
        <v>675928.1</v>
      </c>
      <c r="N71" s="376">
        <f>+'PAGOS MENSUALES'!AB66</f>
        <v>1300080.85</v>
      </c>
      <c r="O71" s="377">
        <f>+'PAGOS MENSUALES'!AC66</f>
        <v>227360.61</v>
      </c>
      <c r="P71" s="374"/>
      <c r="Q71" s="375"/>
      <c r="R71" s="374"/>
      <c r="S71" s="375"/>
      <c r="T71" s="374"/>
      <c r="U71" s="375"/>
      <c r="V71" s="374"/>
      <c r="W71" s="375"/>
      <c r="X71" s="374"/>
      <c r="Y71" s="375"/>
      <c r="Z71" s="374"/>
      <c r="AA71" s="375"/>
      <c r="AB71" s="374"/>
      <c r="AC71" s="734"/>
      <c r="AD71" s="338">
        <f t="shared" si="35"/>
        <v>3381550.0100000002</v>
      </c>
      <c r="AE71" s="339">
        <f t="shared" si="35"/>
        <v>1695544.7399999998</v>
      </c>
    </row>
    <row r="72" spans="1:33" ht="12.75">
      <c r="A72" s="159" t="s">
        <v>482</v>
      </c>
      <c r="B72" s="372">
        <f aca="true" t="shared" si="36" ref="B72:I72">SUM(B73:B75)</f>
        <v>0</v>
      </c>
      <c r="C72" s="373">
        <f t="shared" si="36"/>
        <v>0</v>
      </c>
      <c r="D72" s="372">
        <f t="shared" si="36"/>
        <v>0</v>
      </c>
      <c r="E72" s="373">
        <f t="shared" si="36"/>
        <v>0</v>
      </c>
      <c r="F72" s="372">
        <f t="shared" si="36"/>
        <v>0</v>
      </c>
      <c r="G72" s="373">
        <f t="shared" si="36"/>
        <v>0</v>
      </c>
      <c r="H72" s="372">
        <f t="shared" si="36"/>
        <v>0</v>
      </c>
      <c r="I72" s="373">
        <f t="shared" si="36"/>
        <v>0</v>
      </c>
      <c r="J72" s="372">
        <f>SUM(J73:J75)</f>
        <v>0</v>
      </c>
      <c r="K72" s="373">
        <f>SUM(K73:K75)</f>
        <v>0</v>
      </c>
      <c r="L72" s="372">
        <f>SUM(L73:L76)</f>
        <v>62317.06</v>
      </c>
      <c r="M72" s="373">
        <f>SUM(M73:M76)</f>
        <v>31141.26</v>
      </c>
      <c r="N72" s="372">
        <f>SUM(N73:N76)</f>
        <v>1201896.5400000003</v>
      </c>
      <c r="O72" s="373">
        <f>SUM(O73:O76)</f>
        <v>417143.53</v>
      </c>
      <c r="P72" s="372">
        <f aca="true" t="shared" si="37" ref="P72:AC72">SUM(P73:P75)</f>
        <v>0</v>
      </c>
      <c r="Q72" s="373">
        <f t="shared" si="37"/>
        <v>0</v>
      </c>
      <c r="R72" s="372">
        <f t="shared" si="37"/>
        <v>0</v>
      </c>
      <c r="S72" s="373">
        <f t="shared" si="37"/>
        <v>0</v>
      </c>
      <c r="T72" s="372">
        <f t="shared" si="37"/>
        <v>0</v>
      </c>
      <c r="U72" s="373">
        <f t="shared" si="37"/>
        <v>0</v>
      </c>
      <c r="V72" s="372">
        <f aca="true" t="shared" si="38" ref="V72:AA72">SUM(V73:V75)</f>
        <v>0</v>
      </c>
      <c r="W72" s="373">
        <f t="shared" si="38"/>
        <v>0</v>
      </c>
      <c r="X72" s="372">
        <f t="shared" si="38"/>
        <v>0</v>
      </c>
      <c r="Y72" s="373">
        <f t="shared" si="38"/>
        <v>0</v>
      </c>
      <c r="Z72" s="372">
        <f t="shared" si="38"/>
        <v>0</v>
      </c>
      <c r="AA72" s="373">
        <f t="shared" si="38"/>
        <v>0</v>
      </c>
      <c r="AB72" s="372">
        <f t="shared" si="37"/>
        <v>0</v>
      </c>
      <c r="AC72" s="728">
        <f t="shared" si="37"/>
        <v>0</v>
      </c>
      <c r="AD72" s="372">
        <f t="shared" si="35"/>
        <v>1264213.6000000003</v>
      </c>
      <c r="AE72" s="373">
        <f t="shared" si="35"/>
        <v>448284.79000000004</v>
      </c>
      <c r="AG72" s="416"/>
    </row>
    <row r="73" spans="1:33" ht="12.75">
      <c r="A73" s="437" t="s">
        <v>1</v>
      </c>
      <c r="B73" s="349"/>
      <c r="C73" s="350"/>
      <c r="D73" s="349"/>
      <c r="E73" s="350"/>
      <c r="F73" s="349"/>
      <c r="G73" s="350"/>
      <c r="H73" s="349"/>
      <c r="I73" s="350"/>
      <c r="J73" s="349"/>
      <c r="K73" s="350"/>
      <c r="L73" s="329">
        <f>+'FLUJO MENSUAL'!AB140</f>
        <v>0</v>
      </c>
      <c r="M73" s="331">
        <f>+'FLUJO MENSUAL'!AC140</f>
        <v>0</v>
      </c>
      <c r="N73" s="376">
        <f>+'PAGOS MENSUALES'!AB68</f>
        <v>0</v>
      </c>
      <c r="O73" s="377">
        <f>+'PAGOS MENSUALES'!AC68</f>
        <v>0</v>
      </c>
      <c r="P73" s="429"/>
      <c r="Q73" s="430"/>
      <c r="R73" s="429"/>
      <c r="S73" s="430"/>
      <c r="T73" s="429"/>
      <c r="U73" s="430"/>
      <c r="V73" s="429"/>
      <c r="W73" s="430"/>
      <c r="X73" s="429"/>
      <c r="Y73" s="430"/>
      <c r="Z73" s="429"/>
      <c r="AA73" s="430"/>
      <c r="AB73" s="429"/>
      <c r="AC73" s="731"/>
      <c r="AD73" s="338">
        <f aca="true" t="shared" si="39" ref="AD73:AD79">+B73+D73+F73+H73+J73+L73+N73+P73+R73+T73+V73+X73+Z73+AB73</f>
        <v>0</v>
      </c>
      <c r="AE73" s="339">
        <f aca="true" t="shared" si="40" ref="AE73:AE79">+C73+E73+G73+I73+K73+M73+O73+Q73+S73+U73+W73+Y73+AA73+AC73</f>
        <v>0</v>
      </c>
      <c r="AG73" s="416"/>
    </row>
    <row r="74" spans="1:31" ht="12.75">
      <c r="A74" s="406" t="s">
        <v>251</v>
      </c>
      <c r="B74" s="334"/>
      <c r="C74" s="335"/>
      <c r="D74" s="334"/>
      <c r="E74" s="335"/>
      <c r="F74" s="334"/>
      <c r="G74" s="335"/>
      <c r="H74" s="334"/>
      <c r="I74" s="335"/>
      <c r="J74" s="334"/>
      <c r="K74" s="335"/>
      <c r="L74" s="336">
        <f>+'FLUJO MENSUAL'!AB141</f>
        <v>0</v>
      </c>
      <c r="M74" s="337">
        <f>+'FLUJO MENSUAL'!AC141</f>
        <v>0</v>
      </c>
      <c r="N74" s="376">
        <f>+'PAGOS MENSUALES'!AB69</f>
        <v>0</v>
      </c>
      <c r="O74" s="377">
        <f>+'PAGOS MENSUALES'!AC69</f>
        <v>0</v>
      </c>
      <c r="P74" s="378"/>
      <c r="Q74" s="379"/>
      <c r="R74" s="378"/>
      <c r="S74" s="379"/>
      <c r="T74" s="378"/>
      <c r="U74" s="379"/>
      <c r="V74" s="378"/>
      <c r="W74" s="379"/>
      <c r="X74" s="378"/>
      <c r="Y74" s="379"/>
      <c r="Z74" s="378"/>
      <c r="AA74" s="379"/>
      <c r="AB74" s="378"/>
      <c r="AC74" s="732"/>
      <c r="AD74" s="338">
        <f t="shared" si="39"/>
        <v>0</v>
      </c>
      <c r="AE74" s="339">
        <f t="shared" si="40"/>
        <v>0</v>
      </c>
    </row>
    <row r="75" spans="1:31" ht="12.75">
      <c r="A75" s="406" t="s">
        <v>13</v>
      </c>
      <c r="B75" s="334"/>
      <c r="C75" s="335"/>
      <c r="D75" s="334"/>
      <c r="E75" s="335"/>
      <c r="F75" s="334"/>
      <c r="G75" s="335"/>
      <c r="H75" s="334"/>
      <c r="I75" s="335"/>
      <c r="J75" s="334"/>
      <c r="K75" s="335"/>
      <c r="L75" s="336">
        <f>+'FLUJO MENSUAL'!AB142</f>
        <v>0</v>
      </c>
      <c r="M75" s="337">
        <f>+'FLUJO MENSUAL'!AC142</f>
        <v>0</v>
      </c>
      <c r="N75" s="376">
        <f>+'PAGOS MENSUALES'!AB70</f>
        <v>578729.9400000001</v>
      </c>
      <c r="O75" s="377">
        <f>+'PAGOS MENSUALES'!AC70</f>
        <v>209097.23</v>
      </c>
      <c r="P75" s="378"/>
      <c r="Q75" s="379"/>
      <c r="R75" s="378"/>
      <c r="S75" s="379"/>
      <c r="T75" s="378"/>
      <c r="U75" s="379"/>
      <c r="V75" s="378"/>
      <c r="W75" s="379"/>
      <c r="X75" s="378"/>
      <c r="Y75" s="379"/>
      <c r="Z75" s="378"/>
      <c r="AA75" s="379"/>
      <c r="AB75" s="378"/>
      <c r="AC75" s="732"/>
      <c r="AD75" s="338">
        <f t="shared" si="39"/>
        <v>578729.9400000001</v>
      </c>
      <c r="AE75" s="339">
        <f t="shared" si="40"/>
        <v>209097.23</v>
      </c>
    </row>
    <row r="76" spans="1:31" ht="12.75">
      <c r="A76" s="862" t="s">
        <v>3</v>
      </c>
      <c r="B76" s="334"/>
      <c r="C76" s="335"/>
      <c r="D76" s="334"/>
      <c r="E76" s="335"/>
      <c r="F76" s="334"/>
      <c r="G76" s="335"/>
      <c r="H76" s="334"/>
      <c r="I76" s="335"/>
      <c r="J76" s="334"/>
      <c r="K76" s="335"/>
      <c r="L76" s="336">
        <f>+'FLUJO MENSUAL'!AB143</f>
        <v>62317.06</v>
      </c>
      <c r="M76" s="337">
        <f>+'FLUJO MENSUAL'!AC143</f>
        <v>31141.26</v>
      </c>
      <c r="N76" s="376">
        <f>+'PAGOS MENSUALES'!AB71</f>
        <v>623166.6000000002</v>
      </c>
      <c r="O76" s="377">
        <f>+'PAGOS MENSUALES'!AC71</f>
        <v>208046.30000000002</v>
      </c>
      <c r="P76" s="378"/>
      <c r="Q76" s="379"/>
      <c r="R76" s="378"/>
      <c r="S76" s="379"/>
      <c r="T76" s="378"/>
      <c r="U76" s="379"/>
      <c r="V76" s="378"/>
      <c r="W76" s="379"/>
      <c r="X76" s="378"/>
      <c r="Y76" s="379"/>
      <c r="Z76" s="378"/>
      <c r="AA76" s="379"/>
      <c r="AB76" s="378"/>
      <c r="AC76" s="732"/>
      <c r="AD76" s="338">
        <f t="shared" si="39"/>
        <v>685483.6600000001</v>
      </c>
      <c r="AE76" s="339">
        <f t="shared" si="40"/>
        <v>239187.56000000003</v>
      </c>
    </row>
    <row r="77" spans="1:31" ht="12.75">
      <c r="A77" s="406" t="s">
        <v>3</v>
      </c>
      <c r="B77" s="334"/>
      <c r="C77" s="335"/>
      <c r="D77" s="334"/>
      <c r="E77" s="335"/>
      <c r="F77" s="334"/>
      <c r="G77" s="335"/>
      <c r="H77" s="334"/>
      <c r="I77" s="335"/>
      <c r="J77" s="334"/>
      <c r="K77" s="335"/>
      <c r="L77" s="336">
        <f>+'FLUJO MENSUAL'!AB144</f>
        <v>0</v>
      </c>
      <c r="M77" s="337">
        <f>+'FLUJO MENSUAL'!AC144</f>
        <v>0</v>
      </c>
      <c r="N77" s="376">
        <f>+'PAGOS MENSUALES'!AB72</f>
        <v>30333.300000000003</v>
      </c>
      <c r="O77" s="377">
        <f>+'PAGOS MENSUALES'!AC72</f>
        <v>10842.149999999998</v>
      </c>
      <c r="P77" s="378"/>
      <c r="Q77" s="379"/>
      <c r="R77" s="378"/>
      <c r="S77" s="379"/>
      <c r="T77" s="378"/>
      <c r="U77" s="379"/>
      <c r="V77" s="378"/>
      <c r="W77" s="379"/>
      <c r="X77" s="378"/>
      <c r="Y77" s="379"/>
      <c r="Z77" s="378"/>
      <c r="AA77" s="379"/>
      <c r="AB77" s="378"/>
      <c r="AC77" s="732"/>
      <c r="AD77" s="338">
        <f>+B77+D77+F77+H77+J77+L77+N77+P77+R77+T77+V77+X77+Z77+AB77</f>
        <v>30333.300000000003</v>
      </c>
      <c r="AE77" s="339">
        <f>+C77+E77+G77+I77+K77+M77+O77+Q77+S77+U77+W77+Y77+AA77+AC77</f>
        <v>10842.149999999998</v>
      </c>
    </row>
    <row r="78" spans="1:31" ht="12.75" customHeight="1" hidden="1">
      <c r="A78" s="862" t="s">
        <v>7</v>
      </c>
      <c r="B78" s="334"/>
      <c r="C78" s="335"/>
      <c r="D78" s="334"/>
      <c r="E78" s="335"/>
      <c r="F78" s="334"/>
      <c r="G78" s="335"/>
      <c r="H78" s="334"/>
      <c r="I78" s="335"/>
      <c r="J78" s="334"/>
      <c r="K78" s="335"/>
      <c r="L78" s="336">
        <f>+'FLUJO MENSUAL'!AB144</f>
        <v>0</v>
      </c>
      <c r="M78" s="337">
        <f>+'FLUJO MENSUAL'!AC144</f>
        <v>0</v>
      </c>
      <c r="N78" s="376">
        <f>+'PAGOS MENSUALES'!AB73</f>
        <v>0</v>
      </c>
      <c r="O78" s="377">
        <f>+'PAGOS MENSUALES'!AC73</f>
        <v>0</v>
      </c>
      <c r="P78" s="378"/>
      <c r="Q78" s="379"/>
      <c r="R78" s="378"/>
      <c r="S78" s="379"/>
      <c r="T78" s="378"/>
      <c r="U78" s="379"/>
      <c r="V78" s="378"/>
      <c r="W78" s="379"/>
      <c r="X78" s="378"/>
      <c r="Y78" s="379"/>
      <c r="Z78" s="378"/>
      <c r="AA78" s="379"/>
      <c r="AB78" s="378"/>
      <c r="AC78" s="732"/>
      <c r="AD78" s="338">
        <f t="shared" si="39"/>
        <v>0</v>
      </c>
      <c r="AE78" s="339">
        <f t="shared" si="40"/>
        <v>0</v>
      </c>
    </row>
    <row r="79" spans="1:31" ht="12.75" customHeight="1" hidden="1">
      <c r="A79" s="956" t="s">
        <v>4</v>
      </c>
      <c r="B79" s="423"/>
      <c r="C79" s="424"/>
      <c r="D79" s="423"/>
      <c r="E79" s="424"/>
      <c r="F79" s="423"/>
      <c r="G79" s="424"/>
      <c r="H79" s="423"/>
      <c r="I79" s="424"/>
      <c r="J79" s="423"/>
      <c r="K79" s="424"/>
      <c r="L79" s="419">
        <f>+'FLUJO MENSUAL'!AB145</f>
        <v>0</v>
      </c>
      <c r="M79" s="420">
        <f>+'FLUJO MENSUAL'!AC145</f>
        <v>0</v>
      </c>
      <c r="N79" s="376">
        <f>+'PAGOS MENSUALES'!AB74</f>
        <v>0</v>
      </c>
      <c r="O79" s="377">
        <f>+'PAGOS MENSUALES'!AC74</f>
        <v>0</v>
      </c>
      <c r="P79" s="433"/>
      <c r="Q79" s="434"/>
      <c r="R79" s="433"/>
      <c r="S79" s="434"/>
      <c r="T79" s="433"/>
      <c r="U79" s="434"/>
      <c r="V79" s="433"/>
      <c r="W79" s="434"/>
      <c r="X79" s="433"/>
      <c r="Y79" s="434"/>
      <c r="Z79" s="433"/>
      <c r="AA79" s="434"/>
      <c r="AB79" s="433"/>
      <c r="AC79" s="733"/>
      <c r="AD79" s="338">
        <f t="shared" si="39"/>
        <v>0</v>
      </c>
      <c r="AE79" s="339">
        <f t="shared" si="40"/>
        <v>0</v>
      </c>
    </row>
    <row r="80" spans="1:31" ht="12.75">
      <c r="A80" s="141" t="s">
        <v>314</v>
      </c>
      <c r="B80" s="372">
        <f aca="true" t="shared" si="41" ref="B80:O80">SUM(B81:B85)</f>
        <v>0</v>
      </c>
      <c r="C80" s="373">
        <f t="shared" si="41"/>
        <v>0</v>
      </c>
      <c r="D80" s="372">
        <f t="shared" si="41"/>
        <v>278.44154</v>
      </c>
      <c r="E80" s="373">
        <f t="shared" si="41"/>
        <v>1090.2763399999994</v>
      </c>
      <c r="F80" s="372">
        <f t="shared" si="41"/>
        <v>362790.02</v>
      </c>
      <c r="G80" s="373">
        <f t="shared" si="41"/>
        <v>429016.53</v>
      </c>
      <c r="H80" s="372">
        <f t="shared" si="41"/>
        <v>668804.04</v>
      </c>
      <c r="I80" s="373">
        <f t="shared" si="41"/>
        <v>1741672.1247945207</v>
      </c>
      <c r="J80" s="372">
        <f t="shared" si="41"/>
        <v>435887705.53</v>
      </c>
      <c r="K80" s="373">
        <f t="shared" si="41"/>
        <v>360116052.9850685</v>
      </c>
      <c r="L80" s="372">
        <f t="shared" si="41"/>
        <v>478346941.97999996</v>
      </c>
      <c r="M80" s="373">
        <f t="shared" si="41"/>
        <v>319988085.07</v>
      </c>
      <c r="N80" s="372">
        <f t="shared" si="41"/>
        <v>475665962.39</v>
      </c>
      <c r="O80" s="373">
        <f t="shared" si="41"/>
        <v>192343721.60999998</v>
      </c>
      <c r="P80" s="372">
        <f aca="true" t="shared" si="42" ref="P80:AC80">P83</f>
        <v>0</v>
      </c>
      <c r="Q80" s="373">
        <f t="shared" si="42"/>
        <v>0</v>
      </c>
      <c r="R80" s="372">
        <f t="shared" si="42"/>
        <v>0</v>
      </c>
      <c r="S80" s="373">
        <f t="shared" si="42"/>
        <v>0</v>
      </c>
      <c r="T80" s="372">
        <f t="shared" si="42"/>
        <v>0</v>
      </c>
      <c r="U80" s="373">
        <f t="shared" si="42"/>
        <v>0</v>
      </c>
      <c r="V80" s="372">
        <f aca="true" t="shared" si="43" ref="V80:AA80">V83</f>
        <v>0</v>
      </c>
      <c r="W80" s="373">
        <f t="shared" si="43"/>
        <v>0</v>
      </c>
      <c r="X80" s="372">
        <f t="shared" si="43"/>
        <v>0</v>
      </c>
      <c r="Y80" s="373">
        <f t="shared" si="43"/>
        <v>0</v>
      </c>
      <c r="Z80" s="372">
        <f t="shared" si="43"/>
        <v>0</v>
      </c>
      <c r="AA80" s="373">
        <f t="shared" si="43"/>
        <v>0</v>
      </c>
      <c r="AB80" s="372">
        <f t="shared" si="42"/>
        <v>0</v>
      </c>
      <c r="AC80" s="728">
        <f t="shared" si="42"/>
        <v>0</v>
      </c>
      <c r="AD80" s="372">
        <f aca="true" t="shared" si="44" ref="AD80:AE85">+B80+D80+F80+H80+J80+L80+N80+P80+R80+T80+V80+X80+Z80+AB80</f>
        <v>1390932482.4015398</v>
      </c>
      <c r="AE80" s="373">
        <f t="shared" si="44"/>
        <v>874619638.596203</v>
      </c>
    </row>
    <row r="81" spans="1:31" ht="12.75">
      <c r="A81" s="437" t="s">
        <v>344</v>
      </c>
      <c r="B81" s="349"/>
      <c r="C81" s="350"/>
      <c r="D81" s="349"/>
      <c r="E81" s="350"/>
      <c r="F81" s="349"/>
      <c r="G81" s="350"/>
      <c r="H81" s="329">
        <v>0</v>
      </c>
      <c r="I81" s="331">
        <v>822186.3</v>
      </c>
      <c r="J81" s="336">
        <f>+'FLUJO MENSUAL'!AB71</f>
        <v>1261350.88</v>
      </c>
      <c r="K81" s="337">
        <f>+'FLUJO MENSUAL'!AC71</f>
        <v>1664813.7</v>
      </c>
      <c r="L81" s="336">
        <f>+'FLUJO MENSUAL'!AB147</f>
        <v>2722149.12</v>
      </c>
      <c r="M81" s="337">
        <f>+'FLUJO MENSUAL'!AC147</f>
        <v>1458552.63</v>
      </c>
      <c r="N81" s="376">
        <f>+'PAGOS MENSUALES'!AB76</f>
        <v>3331694.89</v>
      </c>
      <c r="O81" s="377">
        <f>+'PAGOS MENSUALES'!AC76</f>
        <v>849006.8500000001</v>
      </c>
      <c r="P81" s="429"/>
      <c r="Q81" s="430"/>
      <c r="R81" s="429"/>
      <c r="S81" s="430"/>
      <c r="T81" s="429"/>
      <c r="U81" s="430"/>
      <c r="V81" s="429"/>
      <c r="W81" s="430"/>
      <c r="X81" s="429"/>
      <c r="Y81" s="430"/>
      <c r="Z81" s="429"/>
      <c r="AA81" s="430"/>
      <c r="AB81" s="429"/>
      <c r="AC81" s="731"/>
      <c r="AD81" s="338">
        <f t="shared" si="44"/>
        <v>7315194.890000001</v>
      </c>
      <c r="AE81" s="339">
        <f t="shared" si="44"/>
        <v>4794559.48</v>
      </c>
    </row>
    <row r="82" spans="1:31" ht="12.75">
      <c r="A82" s="406" t="s">
        <v>345</v>
      </c>
      <c r="B82" s="334"/>
      <c r="C82" s="335"/>
      <c r="D82" s="334"/>
      <c r="E82" s="335"/>
      <c r="F82" s="376">
        <v>0</v>
      </c>
      <c r="G82" s="377">
        <v>0</v>
      </c>
      <c r="H82" s="336">
        <v>271981.82</v>
      </c>
      <c r="I82" s="337">
        <v>312649.45</v>
      </c>
      <c r="J82" s="336">
        <f>+'FLUJO MENSUAL'!AB72</f>
        <v>410201.65</v>
      </c>
      <c r="K82" s="337">
        <f>+'FLUJO MENSUAL'!AC72</f>
        <v>271904.97</v>
      </c>
      <c r="L82" s="336">
        <f>+'FLUJO MENSUAL'!AB148</f>
        <v>478876.27</v>
      </c>
      <c r="M82" s="337">
        <f>+'FLUJO MENSUAL'!AC148</f>
        <v>203230.32</v>
      </c>
      <c r="N82" s="376">
        <f>+'PAGOS MENSUALES'!AB77</f>
        <v>479892.06</v>
      </c>
      <c r="O82" s="377">
        <f>+'PAGOS MENSUALES'!AC77</f>
        <v>31687.879999999997</v>
      </c>
      <c r="P82" s="409"/>
      <c r="Q82" s="410"/>
      <c r="R82" s="409"/>
      <c r="S82" s="410"/>
      <c r="T82" s="409"/>
      <c r="U82" s="410"/>
      <c r="V82" s="409"/>
      <c r="W82" s="410"/>
      <c r="X82" s="409"/>
      <c r="Y82" s="410"/>
      <c r="Z82" s="409"/>
      <c r="AA82" s="410"/>
      <c r="AB82" s="409"/>
      <c r="AC82" s="735"/>
      <c r="AD82" s="338">
        <f t="shared" si="44"/>
        <v>1640951.8</v>
      </c>
      <c r="AE82" s="339">
        <f t="shared" si="44"/>
        <v>819472.62</v>
      </c>
    </row>
    <row r="83" spans="1:31" ht="12.75">
      <c r="A83" s="406" t="s">
        <v>343</v>
      </c>
      <c r="B83" s="439"/>
      <c r="C83" s="440"/>
      <c r="D83" s="358">
        <v>278.44154</v>
      </c>
      <c r="E83" s="359">
        <v>1090.2763399999994</v>
      </c>
      <c r="F83" s="358">
        <v>362790.02</v>
      </c>
      <c r="G83" s="359">
        <v>429016.53</v>
      </c>
      <c r="H83" s="336">
        <v>396822.22</v>
      </c>
      <c r="I83" s="337">
        <v>394984.32</v>
      </c>
      <c r="J83" s="336">
        <f>+'FLUJO MENSUAL'!AB73</f>
        <v>434046870</v>
      </c>
      <c r="K83" s="337">
        <f>+'FLUJO MENSUAL'!AC73</f>
        <v>357759660</v>
      </c>
      <c r="L83" s="336">
        <f>+'FLUJO MENSUAL'!AB149</f>
        <v>474763470</v>
      </c>
      <c r="M83" s="337">
        <f>+'FLUJO MENSUAL'!AC149</f>
        <v>317043080</v>
      </c>
      <c r="N83" s="376">
        <f>+'PAGOS MENSUALES'!AB78</f>
        <v>469772780</v>
      </c>
      <c r="O83" s="377">
        <f>+'PAGOS MENSUALES'!AC78</f>
        <v>190066000</v>
      </c>
      <c r="P83" s="376"/>
      <c r="Q83" s="377"/>
      <c r="R83" s="376"/>
      <c r="S83" s="377"/>
      <c r="T83" s="378"/>
      <c r="U83" s="379"/>
      <c r="V83" s="378"/>
      <c r="W83" s="379"/>
      <c r="X83" s="378"/>
      <c r="Y83" s="379"/>
      <c r="Z83" s="378"/>
      <c r="AA83" s="379"/>
      <c r="AB83" s="378"/>
      <c r="AC83" s="732"/>
      <c r="AD83" s="338">
        <f t="shared" si="44"/>
        <v>1379343010.68154</v>
      </c>
      <c r="AE83" s="339">
        <f t="shared" si="44"/>
        <v>865693831.1263399</v>
      </c>
    </row>
    <row r="84" spans="1:31" ht="12.75">
      <c r="A84" s="406" t="s">
        <v>477</v>
      </c>
      <c r="B84" s="439"/>
      <c r="C84" s="440"/>
      <c r="D84" s="358"/>
      <c r="E84" s="359"/>
      <c r="F84" s="358"/>
      <c r="G84" s="359"/>
      <c r="H84" s="336"/>
      <c r="I84" s="337"/>
      <c r="J84" s="336"/>
      <c r="K84" s="337"/>
      <c r="L84" s="336">
        <f>+'FLUJO MENSUAL'!AB150</f>
        <v>0</v>
      </c>
      <c r="M84" s="337">
        <f>+'FLUJO MENSUAL'!AC150</f>
        <v>906852.72</v>
      </c>
      <c r="N84" s="376">
        <f>+'PAGOS MENSUALES'!AB79</f>
        <v>1553432.3499999999</v>
      </c>
      <c r="O84" s="377">
        <f>+'PAGOS MENSUALES'!AC79</f>
        <v>1166373.9700000002</v>
      </c>
      <c r="P84" s="376"/>
      <c r="Q84" s="377"/>
      <c r="R84" s="376"/>
      <c r="S84" s="377"/>
      <c r="T84" s="378"/>
      <c r="U84" s="379"/>
      <c r="V84" s="378"/>
      <c r="W84" s="379"/>
      <c r="X84" s="378"/>
      <c r="Y84" s="379"/>
      <c r="Z84" s="378"/>
      <c r="AA84" s="379"/>
      <c r="AB84" s="378"/>
      <c r="AC84" s="732"/>
      <c r="AD84" s="338">
        <f t="shared" si="44"/>
        <v>1553432.3499999999</v>
      </c>
      <c r="AE84" s="339">
        <f t="shared" si="44"/>
        <v>2073226.6900000002</v>
      </c>
    </row>
    <row r="85" spans="1:31" ht="13.5" thickBot="1">
      <c r="A85" s="406" t="s">
        <v>354</v>
      </c>
      <c r="B85" s="439"/>
      <c r="C85" s="440"/>
      <c r="D85" s="439"/>
      <c r="E85" s="440"/>
      <c r="F85" s="439"/>
      <c r="G85" s="440"/>
      <c r="H85" s="336">
        <v>0</v>
      </c>
      <c r="I85" s="337">
        <v>211852.05479452055</v>
      </c>
      <c r="J85" s="336">
        <f>+'FLUJO MENSUAL'!AB74</f>
        <v>169283</v>
      </c>
      <c r="K85" s="337">
        <f>+'FLUJO MENSUAL'!AC74</f>
        <v>419674.31506849313</v>
      </c>
      <c r="L85" s="336">
        <f>+'FLUJO MENSUAL'!AB151</f>
        <v>382446.58999999997</v>
      </c>
      <c r="M85" s="337">
        <f>+'FLUJO MENSUAL'!AC151</f>
        <v>376369.4</v>
      </c>
      <c r="N85" s="376">
        <f>+'PAGOS MENSUALES'!AB80</f>
        <v>528163.09</v>
      </c>
      <c r="O85" s="377">
        <f>+'PAGOS MENSUALES'!AC80</f>
        <v>230652.90999999997</v>
      </c>
      <c r="P85" s="376"/>
      <c r="Q85" s="377"/>
      <c r="R85" s="376"/>
      <c r="S85" s="377"/>
      <c r="T85" s="378"/>
      <c r="U85" s="379"/>
      <c r="V85" s="378"/>
      <c r="W85" s="379"/>
      <c r="X85" s="378"/>
      <c r="Y85" s="379"/>
      <c r="Z85" s="378"/>
      <c r="AA85" s="379"/>
      <c r="AB85" s="378"/>
      <c r="AC85" s="732"/>
      <c r="AD85" s="338">
        <f t="shared" si="44"/>
        <v>1079892.68</v>
      </c>
      <c r="AE85" s="339">
        <f t="shared" si="44"/>
        <v>1238548.6798630138</v>
      </c>
    </row>
    <row r="86" spans="1:31" ht="13.5" thickBot="1">
      <c r="A86" s="958" t="s">
        <v>466</v>
      </c>
      <c r="B86" s="380">
        <f aca="true" t="shared" si="45" ref="B86:AE86">B34+B36+B54+B58+B64+B66+B72+B80</f>
        <v>3982546.75</v>
      </c>
      <c r="C86" s="381">
        <f t="shared" si="45"/>
        <v>1504749.9138071234</v>
      </c>
      <c r="D86" s="380">
        <f t="shared" si="45"/>
        <v>4266933.02154</v>
      </c>
      <c r="E86" s="381">
        <f t="shared" si="45"/>
        <v>3918948.073365753</v>
      </c>
      <c r="F86" s="380">
        <f t="shared" si="45"/>
        <v>14361030.039999997</v>
      </c>
      <c r="G86" s="381">
        <f t="shared" si="45"/>
        <v>7074046.37</v>
      </c>
      <c r="H86" s="380">
        <f t="shared" si="45"/>
        <v>18345254.6955151</v>
      </c>
      <c r="I86" s="381">
        <f t="shared" si="45"/>
        <v>8581643.033835614</v>
      </c>
      <c r="J86" s="380">
        <f t="shared" si="45"/>
        <v>457575110.44</v>
      </c>
      <c r="K86" s="381">
        <f t="shared" si="45"/>
        <v>368886797.6391781</v>
      </c>
      <c r="L86" s="380">
        <f t="shared" si="45"/>
        <v>505192378.14</v>
      </c>
      <c r="M86" s="381">
        <f t="shared" si="45"/>
        <v>328296853.88</v>
      </c>
      <c r="N86" s="380">
        <f t="shared" si="45"/>
        <v>485525060.75</v>
      </c>
      <c r="O86" s="381">
        <f t="shared" si="45"/>
        <v>194877358.1</v>
      </c>
      <c r="P86" s="380">
        <f t="shared" si="45"/>
        <v>0</v>
      </c>
      <c r="Q86" s="381">
        <f t="shared" si="45"/>
        <v>0</v>
      </c>
      <c r="R86" s="380">
        <f t="shared" si="45"/>
        <v>0</v>
      </c>
      <c r="S86" s="381">
        <f t="shared" si="45"/>
        <v>0</v>
      </c>
      <c r="T86" s="380">
        <f t="shared" si="45"/>
        <v>0</v>
      </c>
      <c r="U86" s="381">
        <f t="shared" si="45"/>
        <v>0</v>
      </c>
      <c r="V86" s="380">
        <f t="shared" si="45"/>
        <v>0</v>
      </c>
      <c r="W86" s="381">
        <f t="shared" si="45"/>
        <v>0</v>
      </c>
      <c r="X86" s="380">
        <f t="shared" si="45"/>
        <v>0</v>
      </c>
      <c r="Y86" s="381">
        <f t="shared" si="45"/>
        <v>0</v>
      </c>
      <c r="Z86" s="380">
        <f t="shared" si="45"/>
        <v>0</v>
      </c>
      <c r="AA86" s="381">
        <f t="shared" si="45"/>
        <v>0</v>
      </c>
      <c r="AB86" s="380">
        <f t="shared" si="45"/>
        <v>0</v>
      </c>
      <c r="AC86" s="381">
        <f t="shared" si="45"/>
        <v>0</v>
      </c>
      <c r="AD86" s="380">
        <f t="shared" si="45"/>
        <v>1489248313.837055</v>
      </c>
      <c r="AE86" s="381">
        <f t="shared" si="45"/>
        <v>913140397.0101866</v>
      </c>
    </row>
    <row r="87" spans="2:31" ht="12.75" thickBot="1"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</row>
    <row r="88" spans="1:31" ht="13.5" thickBot="1">
      <c r="A88" s="161" t="s">
        <v>467</v>
      </c>
      <c r="B88" s="380">
        <f aca="true" t="shared" si="46" ref="B88:AE88">B31+B86</f>
        <v>7982417.270000001</v>
      </c>
      <c r="C88" s="381">
        <f t="shared" si="46"/>
        <v>2989245.5738071236</v>
      </c>
      <c r="D88" s="380">
        <f t="shared" si="46"/>
        <v>10847775.96154</v>
      </c>
      <c r="E88" s="381">
        <f t="shared" si="46"/>
        <v>5520618.373365752</v>
      </c>
      <c r="F88" s="380">
        <f t="shared" si="46"/>
        <v>21263404.069999997</v>
      </c>
      <c r="G88" s="381">
        <f t="shared" si="46"/>
        <v>8583851.93</v>
      </c>
      <c r="H88" s="380">
        <f t="shared" si="46"/>
        <v>25462942.124205295</v>
      </c>
      <c r="I88" s="381">
        <f t="shared" si="46"/>
        <v>9994237.843835615</v>
      </c>
      <c r="J88" s="380">
        <f t="shared" si="46"/>
        <v>465774028.4086902</v>
      </c>
      <c r="K88" s="381">
        <f t="shared" si="46"/>
        <v>370316931.7891781</v>
      </c>
      <c r="L88" s="380">
        <f t="shared" si="46"/>
        <v>513998839.3112873</v>
      </c>
      <c r="M88" s="381">
        <f t="shared" si="46"/>
        <v>329797860.76</v>
      </c>
      <c r="N88" s="380">
        <f t="shared" si="46"/>
        <v>497577756.21</v>
      </c>
      <c r="O88" s="381">
        <f t="shared" si="46"/>
        <v>196471589.68</v>
      </c>
      <c r="P88" s="380">
        <f t="shared" si="46"/>
        <v>0</v>
      </c>
      <c r="Q88" s="381">
        <f t="shared" si="46"/>
        <v>0</v>
      </c>
      <c r="R88" s="380">
        <f t="shared" si="46"/>
        <v>0</v>
      </c>
      <c r="S88" s="381">
        <f t="shared" si="46"/>
        <v>0</v>
      </c>
      <c r="T88" s="380">
        <f t="shared" si="46"/>
        <v>0</v>
      </c>
      <c r="U88" s="381">
        <f t="shared" si="46"/>
        <v>0</v>
      </c>
      <c r="V88" s="380">
        <f t="shared" si="46"/>
        <v>0</v>
      </c>
      <c r="W88" s="381">
        <f t="shared" si="46"/>
        <v>0</v>
      </c>
      <c r="X88" s="380">
        <f t="shared" si="46"/>
        <v>0</v>
      </c>
      <c r="Y88" s="381">
        <f t="shared" si="46"/>
        <v>0</v>
      </c>
      <c r="Z88" s="380">
        <f t="shared" si="46"/>
        <v>0</v>
      </c>
      <c r="AA88" s="381">
        <f t="shared" si="46"/>
        <v>0</v>
      </c>
      <c r="AB88" s="380">
        <f t="shared" si="46"/>
        <v>0</v>
      </c>
      <c r="AC88" s="381">
        <f t="shared" si="46"/>
        <v>0</v>
      </c>
      <c r="AD88" s="380">
        <f t="shared" si="46"/>
        <v>1542907163.3557227</v>
      </c>
      <c r="AE88" s="381">
        <f t="shared" si="46"/>
        <v>923674335.9501866</v>
      </c>
    </row>
    <row r="89" spans="1:31" ht="13.5" customHeight="1" thickBot="1">
      <c r="A89" s="161" t="s">
        <v>468</v>
      </c>
      <c r="B89" s="1058">
        <f>B88+C88</f>
        <v>10971662.843807125</v>
      </c>
      <c r="C89" s="1059"/>
      <c r="D89" s="1058">
        <f>D88+E88</f>
        <v>16368394.334905753</v>
      </c>
      <c r="E89" s="1059"/>
      <c r="F89" s="1058">
        <f>F88+G88</f>
        <v>29847255.999999996</v>
      </c>
      <c r="G89" s="1059"/>
      <c r="H89" s="1058">
        <f>H88+I88</f>
        <v>35457179.96804091</v>
      </c>
      <c r="I89" s="1059"/>
      <c r="J89" s="1058">
        <f>J88+K88</f>
        <v>836090960.1978683</v>
      </c>
      <c r="K89" s="1059"/>
      <c r="L89" s="1058">
        <f>L88+M88</f>
        <v>843796700.0712873</v>
      </c>
      <c r="M89" s="1059"/>
      <c r="N89" s="1058">
        <f>N88+O88</f>
        <v>694049345.89</v>
      </c>
      <c r="O89" s="1059"/>
      <c r="P89" s="380">
        <f aca="true" t="shared" si="47" ref="P89:AC89">P32+P87</f>
        <v>0</v>
      </c>
      <c r="Q89" s="381">
        <f t="shared" si="47"/>
        <v>0</v>
      </c>
      <c r="R89" s="380">
        <f t="shared" si="47"/>
        <v>0</v>
      </c>
      <c r="S89" s="381">
        <f t="shared" si="47"/>
        <v>0</v>
      </c>
      <c r="T89" s="380">
        <f t="shared" si="47"/>
        <v>0</v>
      </c>
      <c r="U89" s="381">
        <f t="shared" si="47"/>
        <v>0</v>
      </c>
      <c r="V89" s="380">
        <f t="shared" si="47"/>
        <v>0</v>
      </c>
      <c r="W89" s="381">
        <f t="shared" si="47"/>
        <v>0</v>
      </c>
      <c r="X89" s="380">
        <f t="shared" si="47"/>
        <v>0</v>
      </c>
      <c r="Y89" s="381">
        <f t="shared" si="47"/>
        <v>0</v>
      </c>
      <c r="Z89" s="380">
        <f t="shared" si="47"/>
        <v>0</v>
      </c>
      <c r="AA89" s="381">
        <f t="shared" si="47"/>
        <v>0</v>
      </c>
      <c r="AB89" s="380">
        <f t="shared" si="47"/>
        <v>0</v>
      </c>
      <c r="AC89" s="381">
        <f t="shared" si="47"/>
        <v>0</v>
      </c>
      <c r="AD89" s="1058">
        <f>AD88+AE88</f>
        <v>2466581499.305909</v>
      </c>
      <c r="AE89" s="1059"/>
    </row>
    <row r="90" ht="12" customHeight="1" hidden="1"/>
    <row r="91" spans="2:15" ht="12" customHeight="1" hidden="1">
      <c r="B91" s="992">
        <v>8488627.22</v>
      </c>
      <c r="C91" s="992">
        <v>4261877.300822564</v>
      </c>
      <c r="D91" s="992">
        <v>11873424.851540001</v>
      </c>
      <c r="E91" s="992">
        <v>6697150.894640436</v>
      </c>
      <c r="F91" s="992">
        <v>22507934.209999997</v>
      </c>
      <c r="G91" s="992">
        <v>9541503.20508769</v>
      </c>
      <c r="H91" s="992">
        <v>28815384.954205297</v>
      </c>
      <c r="I91" s="992">
        <v>11667060.113835616</v>
      </c>
      <c r="J91" s="992">
        <v>37077303.678690195</v>
      </c>
      <c r="K91" s="992">
        <v>13906553.299178082</v>
      </c>
      <c r="L91" s="992">
        <v>43747301.90128733</v>
      </c>
      <c r="M91" s="992">
        <v>13189588.53</v>
      </c>
      <c r="N91" s="992">
        <f>+'PAGOS MENSUALES'!AB84</f>
        <v>497993909.46999997</v>
      </c>
      <c r="O91" s="992">
        <f>+'PAGOS MENSUALES'!AC84</f>
        <v>196633261.00000006</v>
      </c>
    </row>
    <row r="92" spans="2:15" ht="12" customHeight="1" hidden="1">
      <c r="B92" s="993">
        <f>+B88-B91</f>
        <v>-506209.94999999925</v>
      </c>
      <c r="C92" s="993">
        <f aca="true" t="shared" si="48" ref="C92:M92">+C88-C91</f>
        <v>-1272631.7270154408</v>
      </c>
      <c r="D92" s="993">
        <f t="shared" si="48"/>
        <v>-1025648.8900000006</v>
      </c>
      <c r="E92" s="993">
        <f t="shared" si="48"/>
        <v>-1176532.521274684</v>
      </c>
      <c r="F92" s="993">
        <f t="shared" si="48"/>
        <v>-1244530.1400000006</v>
      </c>
      <c r="G92" s="993">
        <f t="shared" si="48"/>
        <v>-957651.27508769</v>
      </c>
      <c r="H92" s="993">
        <f t="shared" si="48"/>
        <v>-3352442.830000002</v>
      </c>
      <c r="I92" s="993">
        <f t="shared" si="48"/>
        <v>-1672822.2700000014</v>
      </c>
      <c r="J92" s="993">
        <f t="shared" si="48"/>
        <v>428696724.73</v>
      </c>
      <c r="K92" s="993">
        <f t="shared" si="48"/>
        <v>356410378.49</v>
      </c>
      <c r="L92" s="993">
        <f t="shared" si="48"/>
        <v>470251537.40999997</v>
      </c>
      <c r="M92" s="993">
        <f t="shared" si="48"/>
        <v>316608272.23</v>
      </c>
      <c r="N92" s="993">
        <f>+N88-N91</f>
        <v>-416153.25999999046</v>
      </c>
      <c r="O92" s="993">
        <f>+O88-O91</f>
        <v>-161671.32000005245</v>
      </c>
    </row>
    <row r="93" spans="12:13" ht="12">
      <c r="L93" s="870"/>
      <c r="M93" s="870"/>
    </row>
    <row r="94" spans="12:13" ht="12">
      <c r="L94" s="870"/>
      <c r="M94" s="870"/>
    </row>
    <row r="95" spans="12:15" ht="12">
      <c r="L95" s="870"/>
      <c r="M95" s="870"/>
      <c r="N95" s="618"/>
      <c r="O95" s="618"/>
    </row>
  </sheetData>
  <sheetProtection/>
  <mergeCells count="28">
    <mergeCell ref="N6:O6"/>
    <mergeCell ref="F89:G89"/>
    <mergeCell ref="B89:C89"/>
    <mergeCell ref="D89:E89"/>
    <mergeCell ref="H89:I89"/>
    <mergeCell ref="B11:AE11"/>
    <mergeCell ref="R7:S7"/>
    <mergeCell ref="AB7:AC7"/>
    <mergeCell ref="L89:M89"/>
    <mergeCell ref="B33:AE33"/>
    <mergeCell ref="J89:K89"/>
    <mergeCell ref="D7:E7"/>
    <mergeCell ref="J7:K7"/>
    <mergeCell ref="AD7:AE7"/>
    <mergeCell ref="P7:Q7"/>
    <mergeCell ref="AD89:AE89"/>
    <mergeCell ref="N7:O7"/>
    <mergeCell ref="N89:O89"/>
    <mergeCell ref="B6:M6"/>
    <mergeCell ref="A7:A9"/>
    <mergeCell ref="V7:W7"/>
    <mergeCell ref="Z7:AA7"/>
    <mergeCell ref="X7:Y7"/>
    <mergeCell ref="T7:U7"/>
    <mergeCell ref="F7:G7"/>
    <mergeCell ref="H7:I7"/>
    <mergeCell ref="B7:C7"/>
    <mergeCell ref="L7:M7"/>
  </mergeCells>
  <printOptions horizontalCentered="1"/>
  <pageMargins left="0" right="0" top="0" bottom="0" header="0" footer="0.3937007874015748"/>
  <pageSetup firstPageNumber="8" useFirstPageNumber="1" horizontalDpi="600" verticalDpi="600" orientation="portrait" paperSize="9" scale="60" r:id="rId2"/>
  <headerFooter alignWithMargins="0">
    <oddFooter>&amp;CPágina N°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K76"/>
  <sheetViews>
    <sheetView showGridLines="0" zoomScalePageLayoutView="0" workbookViewId="0" topLeftCell="A63">
      <selection activeCell="C12" sqref="C12"/>
    </sheetView>
  </sheetViews>
  <sheetFormatPr defaultColWidth="10.8515625" defaultRowHeight="12.75"/>
  <cols>
    <col min="1" max="1" width="28.7109375" style="1" bestFit="1" customWidth="1"/>
    <col min="2" max="16384" width="10.8515625" style="1" customWidth="1"/>
  </cols>
  <sheetData>
    <row r="1" spans="1:8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56" t="s">
        <v>212</v>
      </c>
    </row>
    <row r="2" ht="18" customHeight="1">
      <c r="D2" s="36" t="s">
        <v>415</v>
      </c>
    </row>
    <row r="3" ht="18" customHeight="1">
      <c r="D3" s="36" t="s">
        <v>416</v>
      </c>
    </row>
    <row r="4" spans="1:8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56" t="s">
        <v>209</v>
      </c>
    </row>
    <row r="5" ht="13.5" thickBot="1"/>
    <row r="6" spans="1:7" s="802" customFormat="1" ht="12" thickBot="1">
      <c r="A6" s="1084" t="s">
        <v>221</v>
      </c>
      <c r="B6" s="1075">
        <v>2014</v>
      </c>
      <c r="C6" s="1076"/>
      <c r="D6" s="1077"/>
      <c r="E6" s="1075">
        <v>2015</v>
      </c>
      <c r="F6" s="1076"/>
      <c r="G6" s="1077"/>
    </row>
    <row r="7" spans="1:7" s="802" customFormat="1" ht="11.25">
      <c r="A7" s="1085"/>
      <c r="B7" s="72" t="s">
        <v>226</v>
      </c>
      <c r="C7" s="71" t="s">
        <v>169</v>
      </c>
      <c r="D7" s="1078" t="s">
        <v>280</v>
      </c>
      <c r="E7" s="72" t="s">
        <v>226</v>
      </c>
      <c r="F7" s="71" t="s">
        <v>169</v>
      </c>
      <c r="G7" s="1078" t="s">
        <v>280</v>
      </c>
    </row>
    <row r="8" spans="1:7" s="802" customFormat="1" ht="12" thickBot="1">
      <c r="A8" s="1086"/>
      <c r="B8" s="67" t="s">
        <v>1</v>
      </c>
      <c r="C8" s="66" t="s">
        <v>230</v>
      </c>
      <c r="D8" s="1079"/>
      <c r="E8" s="67" t="s">
        <v>1</v>
      </c>
      <c r="F8" s="66" t="s">
        <v>230</v>
      </c>
      <c r="G8" s="1079"/>
    </row>
    <row r="9" s="714" customFormat="1" ht="12" thickBot="1"/>
    <row r="10" spans="1:7" s="714" customFormat="1" ht="19.5" customHeight="1" thickBot="1">
      <c r="A10" s="1081" t="s">
        <v>403</v>
      </c>
      <c r="B10" s="1082"/>
      <c r="C10" s="1082"/>
      <c r="D10" s="1082"/>
      <c r="E10" s="1082"/>
      <c r="F10" s="1082"/>
      <c r="G10" s="1083"/>
    </row>
    <row r="11" spans="1:11" s="714" customFormat="1" ht="11.25">
      <c r="A11" s="576" t="s">
        <v>1</v>
      </c>
      <c r="B11" s="572">
        <v>6020981.89</v>
      </c>
      <c r="C11" s="573">
        <v>662076.2</v>
      </c>
      <c r="D11" s="574">
        <v>6683058.09</v>
      </c>
      <c r="E11" s="572">
        <v>1582051.8</v>
      </c>
      <c r="F11" s="573">
        <v>206602.19000000003</v>
      </c>
      <c r="G11" s="574">
        <v>1788653.99</v>
      </c>
      <c r="J11" s="970"/>
      <c r="K11" s="970"/>
    </row>
    <row r="12" spans="1:11" s="714" customFormat="1" ht="11.25">
      <c r="A12" s="577" t="s">
        <v>36</v>
      </c>
      <c r="B12" s="336">
        <v>1426378.37</v>
      </c>
      <c r="C12" s="566">
        <v>148014.38</v>
      </c>
      <c r="D12" s="567">
        <v>1574392.75</v>
      </c>
      <c r="E12" s="336">
        <v>957501.16</v>
      </c>
      <c r="F12" s="566">
        <v>125041.29</v>
      </c>
      <c r="G12" s="567">
        <v>1082542.45</v>
      </c>
      <c r="J12" s="970"/>
      <c r="K12" s="970"/>
    </row>
    <row r="13" spans="1:11" s="714" customFormat="1" ht="11.25">
      <c r="A13" s="577" t="s">
        <v>37</v>
      </c>
      <c r="B13" s="336">
        <v>2231440.29</v>
      </c>
      <c r="C13" s="566">
        <v>879401.25</v>
      </c>
      <c r="D13" s="567">
        <v>3110841.54</v>
      </c>
      <c r="E13" s="336">
        <v>2182081.1999999997</v>
      </c>
      <c r="F13" s="566">
        <v>827006.4000000001</v>
      </c>
      <c r="G13" s="567">
        <v>3009087.5999999996</v>
      </c>
      <c r="J13" s="970"/>
      <c r="K13" s="970"/>
    </row>
    <row r="14" spans="1:11" s="714" customFormat="1" ht="11.25">
      <c r="A14" s="577" t="s">
        <v>19</v>
      </c>
      <c r="B14" s="336">
        <v>3965437.45</v>
      </c>
      <c r="C14" s="566">
        <v>469238.76000000007</v>
      </c>
      <c r="D14" s="567">
        <v>4434676.21</v>
      </c>
      <c r="E14" s="336">
        <v>3228006.480000001</v>
      </c>
      <c r="F14" s="566">
        <v>421549.18</v>
      </c>
      <c r="G14" s="567">
        <v>3649555.660000001</v>
      </c>
      <c r="J14" s="970"/>
      <c r="K14" s="970"/>
    </row>
    <row r="15" spans="1:11" s="714" customFormat="1" ht="11.25">
      <c r="A15" s="577" t="s">
        <v>15</v>
      </c>
      <c r="B15" s="336">
        <v>421586.65</v>
      </c>
      <c r="C15" s="566">
        <v>47056.15</v>
      </c>
      <c r="D15" s="567">
        <v>468642.80000000005</v>
      </c>
      <c r="E15" s="336">
        <v>315432.48000000004</v>
      </c>
      <c r="F15" s="566">
        <v>41192.799999999996</v>
      </c>
      <c r="G15" s="567">
        <v>356625.28</v>
      </c>
      <c r="J15" s="970"/>
      <c r="K15" s="970"/>
    </row>
    <row r="16" spans="1:11" s="714" customFormat="1" ht="11.25">
      <c r="A16" s="577" t="s">
        <v>14</v>
      </c>
      <c r="B16" s="336">
        <v>343225.57</v>
      </c>
      <c r="C16" s="566">
        <v>32999.61</v>
      </c>
      <c r="D16" s="567">
        <v>376225.18</v>
      </c>
      <c r="E16" s="336">
        <v>204752.55000000002</v>
      </c>
      <c r="F16" s="566">
        <v>26738.909999999996</v>
      </c>
      <c r="G16" s="567">
        <v>231491.46000000002</v>
      </c>
      <c r="J16" s="970"/>
      <c r="K16" s="970"/>
    </row>
    <row r="17" spans="1:11" s="802" customFormat="1" ht="11.25">
      <c r="A17" s="577" t="s">
        <v>13</v>
      </c>
      <c r="B17" s="336">
        <v>1517180.1</v>
      </c>
      <c r="C17" s="566">
        <v>131024.77000000002</v>
      </c>
      <c r="D17" s="567">
        <v>1648204.87</v>
      </c>
      <c r="E17" s="336">
        <v>759543.5599999999</v>
      </c>
      <c r="F17" s="566">
        <v>99189.81999999999</v>
      </c>
      <c r="G17" s="567">
        <v>858733.3799999999</v>
      </c>
      <c r="I17" s="714"/>
      <c r="J17" s="970"/>
      <c r="K17" s="970"/>
    </row>
    <row r="18" spans="1:11" s="714" customFormat="1" ht="11.25">
      <c r="A18" s="577" t="s">
        <v>9</v>
      </c>
      <c r="B18" s="336">
        <v>278838.73</v>
      </c>
      <c r="C18" s="566">
        <v>9840.28</v>
      </c>
      <c r="D18" s="567">
        <v>288679.01</v>
      </c>
      <c r="E18" s="336">
        <v>0</v>
      </c>
      <c r="F18" s="566">
        <v>0</v>
      </c>
      <c r="G18" s="567">
        <v>0</v>
      </c>
      <c r="J18" s="970"/>
      <c r="K18" s="970"/>
    </row>
    <row r="19" spans="1:11" s="802" customFormat="1" ht="11.25">
      <c r="A19" s="577" t="s">
        <v>8</v>
      </c>
      <c r="B19" s="336">
        <v>3478315.42</v>
      </c>
      <c r="C19" s="566">
        <v>226326.31000000003</v>
      </c>
      <c r="D19" s="567">
        <v>3704641.73</v>
      </c>
      <c r="E19" s="336">
        <v>3202665.9800000004</v>
      </c>
      <c r="F19" s="566">
        <v>167951.64</v>
      </c>
      <c r="G19" s="567">
        <v>3370617.6200000006</v>
      </c>
      <c r="I19" s="714"/>
      <c r="J19" s="970"/>
      <c r="K19" s="970"/>
    </row>
    <row r="20" spans="1:11" s="714" customFormat="1" ht="11.25">
      <c r="A20" s="577" t="s">
        <v>3</v>
      </c>
      <c r="B20" s="336">
        <v>1550850.1599999997</v>
      </c>
      <c r="C20" s="566">
        <v>127012.58</v>
      </c>
      <c r="D20" s="567">
        <v>1677862.7399999998</v>
      </c>
      <c r="E20" s="336">
        <v>708565.97</v>
      </c>
      <c r="F20" s="566">
        <v>92532.51</v>
      </c>
      <c r="G20" s="567">
        <v>801098.48</v>
      </c>
      <c r="J20" s="970"/>
      <c r="K20" s="970"/>
    </row>
    <row r="21" spans="1:11" s="714" customFormat="1" ht="11.25">
      <c r="A21" s="577" t="s">
        <v>500</v>
      </c>
      <c r="B21" s="336">
        <v>678502.78</v>
      </c>
      <c r="C21" s="566">
        <v>23944.5</v>
      </c>
      <c r="D21" s="567">
        <v>702447.28</v>
      </c>
      <c r="E21" s="336">
        <v>0</v>
      </c>
      <c r="F21" s="566">
        <v>0</v>
      </c>
      <c r="G21" s="567">
        <v>0</v>
      </c>
      <c r="J21" s="970"/>
      <c r="K21" s="970"/>
    </row>
    <row r="22" spans="1:11" s="714" customFormat="1" ht="11.25">
      <c r="A22" s="577" t="s">
        <v>7</v>
      </c>
      <c r="B22" s="336">
        <v>350944.27</v>
      </c>
      <c r="C22" s="566">
        <v>12384.89</v>
      </c>
      <c r="D22" s="567">
        <v>363329.16000000003</v>
      </c>
      <c r="E22" s="336">
        <v>0</v>
      </c>
      <c r="F22" s="566">
        <v>0</v>
      </c>
      <c r="G22" s="567">
        <v>0</v>
      </c>
      <c r="J22" s="970"/>
      <c r="K22" s="970"/>
    </row>
    <row r="23" spans="1:11" s="714" customFormat="1" ht="11.25">
      <c r="A23" s="577" t="s">
        <v>93</v>
      </c>
      <c r="B23" s="336">
        <v>0</v>
      </c>
      <c r="C23" s="566">
        <v>0</v>
      </c>
      <c r="D23" s="567">
        <v>0</v>
      </c>
      <c r="E23" s="336">
        <v>0</v>
      </c>
      <c r="F23" s="566">
        <v>0</v>
      </c>
      <c r="G23" s="567">
        <v>0</v>
      </c>
      <c r="J23" s="970"/>
      <c r="K23" s="970"/>
    </row>
    <row r="24" spans="1:11" s="714" customFormat="1" ht="11.25">
      <c r="A24" s="577" t="s">
        <v>12</v>
      </c>
      <c r="B24" s="336">
        <v>1658742.69</v>
      </c>
      <c r="C24" s="566">
        <v>174137.07</v>
      </c>
      <c r="D24" s="567">
        <v>1832879.76</v>
      </c>
      <c r="E24" s="336">
        <v>1133190.26</v>
      </c>
      <c r="F24" s="566">
        <v>147984.87000000002</v>
      </c>
      <c r="G24" s="567">
        <v>1281175.1300000001</v>
      </c>
      <c r="J24" s="970"/>
      <c r="K24" s="970"/>
    </row>
    <row r="25" spans="1:11" s="714" customFormat="1" ht="11.25">
      <c r="A25" s="577" t="s">
        <v>4</v>
      </c>
      <c r="B25" s="336">
        <v>1180879.32</v>
      </c>
      <c r="C25" s="566">
        <v>128350.18</v>
      </c>
      <c r="D25" s="567">
        <v>1309229.5</v>
      </c>
      <c r="E25" s="336">
        <v>849666.6699999999</v>
      </c>
      <c r="F25" s="566">
        <v>110959.01000000001</v>
      </c>
      <c r="G25" s="567">
        <v>960625.6799999999</v>
      </c>
      <c r="J25" s="970"/>
      <c r="K25" s="970"/>
    </row>
    <row r="26" spans="1:11" s="714" customFormat="1" ht="11.25">
      <c r="A26" s="577" t="s">
        <v>10</v>
      </c>
      <c r="B26" s="336">
        <v>647429.77</v>
      </c>
      <c r="C26" s="566">
        <v>51388.58</v>
      </c>
      <c r="D26" s="567">
        <v>698818.35</v>
      </c>
      <c r="E26" s="336">
        <v>258831.01000000004</v>
      </c>
      <c r="F26" s="566">
        <v>33800.99</v>
      </c>
      <c r="G26" s="567">
        <v>292632.00000000006</v>
      </c>
      <c r="J26" s="970"/>
      <c r="K26" s="970"/>
    </row>
    <row r="27" spans="1:11" s="714" customFormat="1" ht="11.25">
      <c r="A27" s="577" t="s">
        <v>11</v>
      </c>
      <c r="B27" s="336">
        <v>3476947.87</v>
      </c>
      <c r="C27" s="566">
        <v>451362.5900000001</v>
      </c>
      <c r="D27" s="567">
        <v>3928310.46</v>
      </c>
      <c r="E27" s="336">
        <v>3357686.6699999995</v>
      </c>
      <c r="F27" s="566">
        <v>422931.06</v>
      </c>
      <c r="G27" s="567">
        <v>3780617.7299999995</v>
      </c>
      <c r="J27" s="970"/>
      <c r="K27" s="970"/>
    </row>
    <row r="28" spans="1:11" s="714" customFormat="1" ht="11.25">
      <c r="A28" s="578" t="s">
        <v>6</v>
      </c>
      <c r="B28" s="419">
        <v>275136.14</v>
      </c>
      <c r="C28" s="861">
        <v>5544.24</v>
      </c>
      <c r="D28" s="568">
        <v>280680.38</v>
      </c>
      <c r="E28" s="419">
        <v>118032</v>
      </c>
      <c r="F28" s="861">
        <v>0</v>
      </c>
      <c r="G28" s="568">
        <v>118032</v>
      </c>
      <c r="J28" s="970"/>
      <c r="K28" s="970"/>
    </row>
    <row r="29" spans="1:7" s="714" customFormat="1" ht="12" thickBot="1">
      <c r="A29" s="994" t="s">
        <v>404</v>
      </c>
      <c r="B29" s="570">
        <v>29502817.470000003</v>
      </c>
      <c r="C29" s="575">
        <v>3580102.340000001</v>
      </c>
      <c r="D29" s="571">
        <v>33082919.810000006</v>
      </c>
      <c r="E29" s="570">
        <v>18858007.790000003</v>
      </c>
      <c r="F29" s="575">
        <v>2723480.6700000004</v>
      </c>
      <c r="G29" s="571">
        <v>21581488.460000005</v>
      </c>
    </row>
    <row r="30" spans="1:7" s="996" customFormat="1" ht="12" thickBot="1">
      <c r="A30" s="995"/>
      <c r="B30" s="569"/>
      <c r="C30" s="569"/>
      <c r="D30" s="569"/>
      <c r="E30" s="569"/>
      <c r="F30" s="569"/>
      <c r="G30" s="569"/>
    </row>
    <row r="31" spans="1:7" s="996" customFormat="1" ht="19.5" customHeight="1" thickBot="1">
      <c r="A31" s="1081" t="s">
        <v>406</v>
      </c>
      <c r="B31" s="1082"/>
      <c r="C31" s="1082"/>
      <c r="D31" s="1082"/>
      <c r="E31" s="1082"/>
      <c r="F31" s="1082"/>
      <c r="G31" s="1083"/>
    </row>
    <row r="32" spans="1:11" s="996" customFormat="1" ht="11.25">
      <c r="A32" s="576" t="s">
        <v>1</v>
      </c>
      <c r="B32" s="572">
        <v>3011539.5300000003</v>
      </c>
      <c r="C32" s="573">
        <v>1169162.23</v>
      </c>
      <c r="D32" s="574">
        <v>4180701.7600000002</v>
      </c>
      <c r="E32" s="572">
        <v>3331694.89</v>
      </c>
      <c r="F32" s="573">
        <v>849006.8500000001</v>
      </c>
      <c r="G32" s="567">
        <v>4180701.74</v>
      </c>
      <c r="J32" s="970"/>
      <c r="K32" s="970"/>
    </row>
    <row r="33" spans="1:11" s="996" customFormat="1" ht="11.25">
      <c r="A33" s="577" t="s">
        <v>36</v>
      </c>
      <c r="B33" s="336">
        <v>0</v>
      </c>
      <c r="C33" s="566">
        <v>0</v>
      </c>
      <c r="D33" s="567">
        <v>0</v>
      </c>
      <c r="E33" s="336">
        <v>0</v>
      </c>
      <c r="F33" s="566">
        <v>0</v>
      </c>
      <c r="G33" s="567">
        <v>0</v>
      </c>
      <c r="J33" s="970"/>
      <c r="K33" s="970"/>
    </row>
    <row r="34" spans="1:11" s="996" customFormat="1" ht="12.75" customHeight="1">
      <c r="A34" s="577" t="s">
        <v>37</v>
      </c>
      <c r="B34" s="336">
        <v>0</v>
      </c>
      <c r="C34" s="566">
        <v>0</v>
      </c>
      <c r="D34" s="567">
        <v>0</v>
      </c>
      <c r="E34" s="336">
        <v>0</v>
      </c>
      <c r="F34" s="566">
        <v>0</v>
      </c>
      <c r="G34" s="567">
        <v>0</v>
      </c>
      <c r="J34" s="970"/>
      <c r="K34" s="970"/>
    </row>
    <row r="35" spans="1:11" s="996" customFormat="1" ht="11.25">
      <c r="A35" s="577" t="s">
        <v>19</v>
      </c>
      <c r="B35" s="336">
        <v>1608756.24</v>
      </c>
      <c r="C35" s="566">
        <v>997776.35</v>
      </c>
      <c r="D35" s="567">
        <v>2606532.59</v>
      </c>
      <c r="E35" s="336">
        <v>1923458.2</v>
      </c>
      <c r="F35" s="566">
        <v>683074.3899999999</v>
      </c>
      <c r="G35" s="567">
        <v>2606532.59</v>
      </c>
      <c r="J35" s="970"/>
      <c r="K35" s="970"/>
    </row>
    <row r="36" spans="1:11" s="996" customFormat="1" ht="11.25">
      <c r="A36" s="577" t="s">
        <v>15</v>
      </c>
      <c r="B36" s="336">
        <v>0</v>
      </c>
      <c r="C36" s="566">
        <v>0</v>
      </c>
      <c r="D36" s="567">
        <v>0</v>
      </c>
      <c r="E36" s="336">
        <v>0</v>
      </c>
      <c r="F36" s="566">
        <v>0</v>
      </c>
      <c r="G36" s="567">
        <v>0</v>
      </c>
      <c r="J36" s="970"/>
      <c r="K36" s="970"/>
    </row>
    <row r="37" spans="1:11" s="996" customFormat="1" ht="12.75" customHeight="1">
      <c r="A37" s="577" t="s">
        <v>14</v>
      </c>
      <c r="B37" s="336">
        <v>0</v>
      </c>
      <c r="C37" s="566">
        <v>0</v>
      </c>
      <c r="D37" s="567">
        <v>0</v>
      </c>
      <c r="E37" s="336">
        <v>0</v>
      </c>
      <c r="F37" s="566">
        <v>0</v>
      </c>
      <c r="G37" s="567">
        <v>0</v>
      </c>
      <c r="J37" s="970"/>
      <c r="K37" s="970"/>
    </row>
    <row r="38" spans="1:11" s="996" customFormat="1" ht="12.75" customHeight="1">
      <c r="A38" s="577" t="s">
        <v>13</v>
      </c>
      <c r="B38" s="336">
        <v>771640.22</v>
      </c>
      <c r="C38" s="566">
        <v>368487.1</v>
      </c>
      <c r="D38" s="567">
        <v>1140127.3199999998</v>
      </c>
      <c r="E38" s="336">
        <v>1157459.8800000001</v>
      </c>
      <c r="F38" s="566">
        <v>424520.85</v>
      </c>
      <c r="G38" s="567">
        <v>1581980.73</v>
      </c>
      <c r="J38" s="970"/>
      <c r="K38" s="970"/>
    </row>
    <row r="39" spans="1:11" s="996" customFormat="1" ht="11.25">
      <c r="A39" s="577" t="s">
        <v>9</v>
      </c>
      <c r="B39" s="336">
        <v>0</v>
      </c>
      <c r="C39" s="566">
        <v>0</v>
      </c>
      <c r="D39" s="567">
        <v>0</v>
      </c>
      <c r="E39" s="336">
        <v>0</v>
      </c>
      <c r="F39" s="566">
        <v>0</v>
      </c>
      <c r="G39" s="567">
        <v>0</v>
      </c>
      <c r="J39" s="970"/>
      <c r="K39" s="970"/>
    </row>
    <row r="40" spans="1:11" s="996" customFormat="1" ht="12.75" customHeight="1">
      <c r="A40" s="577" t="s">
        <v>8</v>
      </c>
      <c r="B40" s="336">
        <v>559048.2</v>
      </c>
      <c r="C40" s="566">
        <v>123058.37999999999</v>
      </c>
      <c r="D40" s="567">
        <v>682106.58</v>
      </c>
      <c r="E40" s="336">
        <v>479892.06</v>
      </c>
      <c r="F40" s="566">
        <v>31687.879999999997</v>
      </c>
      <c r="G40" s="567">
        <v>511579.94</v>
      </c>
      <c r="J40" s="970"/>
      <c r="K40" s="970"/>
    </row>
    <row r="41" spans="1:11" s="996" customFormat="1" ht="12.75" customHeight="1">
      <c r="A41" s="577" t="s">
        <v>3</v>
      </c>
      <c r="B41" s="336">
        <v>521659594.49</v>
      </c>
      <c r="C41" s="566">
        <v>274520887.66</v>
      </c>
      <c r="D41" s="567">
        <v>796180482.1500001</v>
      </c>
      <c r="E41" s="336">
        <v>570690622.64</v>
      </c>
      <c r="F41" s="566">
        <v>225421411.26000002</v>
      </c>
      <c r="G41" s="567">
        <v>796112033.9</v>
      </c>
      <c r="J41" s="970"/>
      <c r="K41" s="970"/>
    </row>
    <row r="42" spans="1:11" s="996" customFormat="1" ht="11.25">
      <c r="A42" s="577" t="s">
        <v>500</v>
      </c>
      <c r="B42" s="336">
        <v>0</v>
      </c>
      <c r="C42" s="566">
        <v>0</v>
      </c>
      <c r="D42" s="567">
        <v>0</v>
      </c>
      <c r="E42" s="336">
        <v>0</v>
      </c>
      <c r="F42" s="566">
        <v>0</v>
      </c>
      <c r="G42" s="567">
        <v>0</v>
      </c>
      <c r="J42" s="970"/>
      <c r="K42" s="970"/>
    </row>
    <row r="43" spans="1:11" s="996" customFormat="1" ht="11.25">
      <c r="A43" s="577" t="s">
        <v>7</v>
      </c>
      <c r="B43" s="336">
        <v>0</v>
      </c>
      <c r="C43" s="566">
        <v>0</v>
      </c>
      <c r="D43" s="567">
        <v>0</v>
      </c>
      <c r="E43" s="336">
        <v>0</v>
      </c>
      <c r="F43" s="566">
        <v>0</v>
      </c>
      <c r="G43" s="567">
        <v>0</v>
      </c>
      <c r="J43" s="970"/>
      <c r="K43" s="970"/>
    </row>
    <row r="44" spans="1:11" s="996" customFormat="1" ht="11.25">
      <c r="A44" s="577" t="s">
        <v>93</v>
      </c>
      <c r="B44" s="336">
        <v>76585.85</v>
      </c>
      <c r="C44" s="566">
        <v>755.38</v>
      </c>
      <c r="D44" s="567">
        <v>77341.23000000001</v>
      </c>
      <c r="E44" s="336">
        <v>0</v>
      </c>
      <c r="F44" s="566">
        <v>0</v>
      </c>
      <c r="G44" s="567">
        <v>0</v>
      </c>
      <c r="J44" s="970"/>
      <c r="K44" s="970"/>
    </row>
    <row r="45" spans="1:11" s="996" customFormat="1" ht="11.25">
      <c r="A45" s="577" t="s">
        <v>12</v>
      </c>
      <c r="B45" s="336">
        <v>2895345.49</v>
      </c>
      <c r="C45" s="566">
        <v>1415465.54</v>
      </c>
      <c r="D45" s="567">
        <v>4310811.03</v>
      </c>
      <c r="E45" s="336">
        <v>3376036.75</v>
      </c>
      <c r="F45" s="566">
        <v>934774.2499999998</v>
      </c>
      <c r="G45" s="567">
        <v>4310811</v>
      </c>
      <c r="J45" s="970"/>
      <c r="K45" s="970"/>
    </row>
    <row r="46" spans="1:11" s="996" customFormat="1" ht="11.25">
      <c r="A46" s="577" t="s">
        <v>4</v>
      </c>
      <c r="B46" s="336">
        <v>1192969.17</v>
      </c>
      <c r="C46" s="566">
        <v>72684.03</v>
      </c>
      <c r="D46" s="567">
        <v>1265653.2</v>
      </c>
      <c r="E46" s="336">
        <v>0</v>
      </c>
      <c r="F46" s="566">
        <v>0</v>
      </c>
      <c r="G46" s="567">
        <v>0</v>
      </c>
      <c r="J46" s="970"/>
      <c r="K46" s="970"/>
    </row>
    <row r="47" spans="1:11" s="996" customFormat="1" ht="11.25">
      <c r="A47" s="577" t="s">
        <v>10</v>
      </c>
      <c r="B47" s="336">
        <v>1244278.93</v>
      </c>
      <c r="C47" s="566">
        <v>610618.9700000001</v>
      </c>
      <c r="D47" s="567">
        <v>1854897.9</v>
      </c>
      <c r="E47" s="336">
        <v>1591310.09</v>
      </c>
      <c r="F47" s="566">
        <v>241619.66</v>
      </c>
      <c r="G47" s="567">
        <v>1832929.75</v>
      </c>
      <c r="J47" s="970"/>
      <c r="K47" s="970"/>
    </row>
    <row r="48" spans="1:11" s="996" customFormat="1" ht="11.25">
      <c r="A48" s="577" t="s">
        <v>11</v>
      </c>
      <c r="B48" s="336">
        <v>0</v>
      </c>
      <c r="C48" s="566">
        <v>0</v>
      </c>
      <c r="D48" s="567">
        <v>0</v>
      </c>
      <c r="E48" s="336">
        <v>0</v>
      </c>
      <c r="F48" s="566">
        <v>0</v>
      </c>
      <c r="G48" s="567">
        <v>0</v>
      </c>
      <c r="J48" s="970"/>
      <c r="K48" s="970"/>
    </row>
    <row r="49" spans="1:11" s="996" customFormat="1" ht="11.25">
      <c r="A49" s="577" t="s">
        <v>6</v>
      </c>
      <c r="B49" s="419">
        <v>0</v>
      </c>
      <c r="C49" s="861">
        <v>0</v>
      </c>
      <c r="D49" s="568">
        <v>0</v>
      </c>
      <c r="E49" s="419">
        <v>0</v>
      </c>
      <c r="F49" s="861">
        <v>0</v>
      </c>
      <c r="G49" s="567">
        <v>0</v>
      </c>
      <c r="J49" s="970"/>
      <c r="K49" s="970"/>
    </row>
    <row r="50" spans="1:7" s="996" customFormat="1" ht="12" thickBot="1">
      <c r="A50" s="994" t="s">
        <v>404</v>
      </c>
      <c r="B50" s="570">
        <v>533019758.12000006</v>
      </c>
      <c r="C50" s="575">
        <v>279278895.64000005</v>
      </c>
      <c r="D50" s="571">
        <v>812298653.7600001</v>
      </c>
      <c r="E50" s="570">
        <v>582550474.51</v>
      </c>
      <c r="F50" s="575">
        <v>228586095.14000002</v>
      </c>
      <c r="G50" s="571">
        <v>811136569.65</v>
      </c>
    </row>
    <row r="51" spans="2:7" s="714" customFormat="1" ht="12" thickBot="1">
      <c r="B51" s="382"/>
      <c r="C51" s="382"/>
      <c r="D51" s="382"/>
      <c r="E51" s="382"/>
      <c r="F51" s="382"/>
      <c r="G51" s="382"/>
    </row>
    <row r="52" spans="1:7" s="714" customFormat="1" ht="19.5" customHeight="1" thickBot="1">
      <c r="A52" s="1081" t="s">
        <v>408</v>
      </c>
      <c r="B52" s="1082"/>
      <c r="C52" s="1082"/>
      <c r="D52" s="1082"/>
      <c r="E52" s="1082"/>
      <c r="F52" s="1082"/>
      <c r="G52" s="1083"/>
    </row>
    <row r="53" spans="1:7" s="714" customFormat="1" ht="11.25">
      <c r="A53" s="576" t="s">
        <v>1</v>
      </c>
      <c r="B53" s="572">
        <v>9032521.42</v>
      </c>
      <c r="C53" s="573">
        <v>1831238.43</v>
      </c>
      <c r="D53" s="574">
        <v>10863759.85</v>
      </c>
      <c r="E53" s="572">
        <v>4913746.69</v>
      </c>
      <c r="F53" s="573">
        <v>1055609.04</v>
      </c>
      <c r="G53" s="574">
        <v>5969355.73</v>
      </c>
    </row>
    <row r="54" spans="1:7" s="714" customFormat="1" ht="11.25">
      <c r="A54" s="577" t="s">
        <v>36</v>
      </c>
      <c r="B54" s="336">
        <v>1426378.37</v>
      </c>
      <c r="C54" s="566">
        <v>148014.38</v>
      </c>
      <c r="D54" s="567">
        <v>1574392.75</v>
      </c>
      <c r="E54" s="336">
        <v>957501.16</v>
      </c>
      <c r="F54" s="566">
        <v>125041.29</v>
      </c>
      <c r="G54" s="567">
        <v>1082542.45</v>
      </c>
    </row>
    <row r="55" spans="1:7" s="714" customFormat="1" ht="11.25">
      <c r="A55" s="577" t="s">
        <v>37</v>
      </c>
      <c r="B55" s="336">
        <v>2231440.29</v>
      </c>
      <c r="C55" s="566">
        <v>879401.25</v>
      </c>
      <c r="D55" s="567">
        <v>3110841.54</v>
      </c>
      <c r="E55" s="336">
        <v>2182081.1999999997</v>
      </c>
      <c r="F55" s="566">
        <v>827006.4000000001</v>
      </c>
      <c r="G55" s="567">
        <v>3009087.5999999996</v>
      </c>
    </row>
    <row r="56" spans="1:7" s="714" customFormat="1" ht="11.25">
      <c r="A56" s="577" t="s">
        <v>19</v>
      </c>
      <c r="B56" s="336">
        <v>5574193.69</v>
      </c>
      <c r="C56" s="566">
        <v>1467015.11</v>
      </c>
      <c r="D56" s="567">
        <v>7041208.800000001</v>
      </c>
      <c r="E56" s="336">
        <v>5151464.680000001</v>
      </c>
      <c r="F56" s="566">
        <v>1104623.5699999998</v>
      </c>
      <c r="G56" s="567">
        <v>6256088.25</v>
      </c>
    </row>
    <row r="57" spans="1:7" s="714" customFormat="1" ht="11.25">
      <c r="A57" s="577" t="s">
        <v>15</v>
      </c>
      <c r="B57" s="336">
        <v>421586.65</v>
      </c>
      <c r="C57" s="566">
        <v>47056.15</v>
      </c>
      <c r="D57" s="567">
        <v>468642.80000000005</v>
      </c>
      <c r="E57" s="336">
        <v>315432.48000000004</v>
      </c>
      <c r="F57" s="566">
        <v>41192.799999999996</v>
      </c>
      <c r="G57" s="567">
        <v>356625.28</v>
      </c>
    </row>
    <row r="58" spans="1:7" s="714" customFormat="1" ht="11.25">
      <c r="A58" s="577" t="s">
        <v>14</v>
      </c>
      <c r="B58" s="336">
        <v>343225.57</v>
      </c>
      <c r="C58" s="566">
        <v>32999.61</v>
      </c>
      <c r="D58" s="567">
        <v>376225.18</v>
      </c>
      <c r="E58" s="336">
        <v>204752.55000000002</v>
      </c>
      <c r="F58" s="566">
        <v>26738.909999999996</v>
      </c>
      <c r="G58" s="567">
        <v>231491.46000000002</v>
      </c>
    </row>
    <row r="59" spans="1:7" s="714" customFormat="1" ht="11.25">
      <c r="A59" s="577" t="s">
        <v>13</v>
      </c>
      <c r="B59" s="336">
        <v>2288820.3200000003</v>
      </c>
      <c r="C59" s="566">
        <v>499511.87</v>
      </c>
      <c r="D59" s="567">
        <v>2788332.1900000004</v>
      </c>
      <c r="E59" s="336">
        <v>1917003.44</v>
      </c>
      <c r="F59" s="566">
        <v>523710.67</v>
      </c>
      <c r="G59" s="567">
        <v>2440714.11</v>
      </c>
    </row>
    <row r="60" spans="1:7" s="714" customFormat="1" ht="11.25">
      <c r="A60" s="577" t="s">
        <v>9</v>
      </c>
      <c r="B60" s="336">
        <v>278838.73</v>
      </c>
      <c r="C60" s="566">
        <v>9840.28</v>
      </c>
      <c r="D60" s="567">
        <v>288679.01</v>
      </c>
      <c r="E60" s="336">
        <v>0</v>
      </c>
      <c r="F60" s="566">
        <v>0</v>
      </c>
      <c r="G60" s="567">
        <v>0</v>
      </c>
    </row>
    <row r="61" spans="1:7" s="714" customFormat="1" ht="11.25">
      <c r="A61" s="577" t="s">
        <v>8</v>
      </c>
      <c r="B61" s="336">
        <v>4037363.62</v>
      </c>
      <c r="C61" s="566">
        <v>349384.69</v>
      </c>
      <c r="D61" s="567">
        <v>4386748.3100000005</v>
      </c>
      <c r="E61" s="336">
        <v>3682558.0400000005</v>
      </c>
      <c r="F61" s="566">
        <v>199639.52000000002</v>
      </c>
      <c r="G61" s="567">
        <v>3882197.5600000005</v>
      </c>
    </row>
    <row r="62" spans="1:7" s="714" customFormat="1" ht="11.25">
      <c r="A62" s="577" t="s">
        <v>3</v>
      </c>
      <c r="B62" s="336">
        <v>523210444.65000004</v>
      </c>
      <c r="C62" s="566">
        <v>274647900.24</v>
      </c>
      <c r="D62" s="567">
        <v>797858344.8900001</v>
      </c>
      <c r="E62" s="336">
        <v>571399188.61</v>
      </c>
      <c r="F62" s="566">
        <v>225513943.77</v>
      </c>
      <c r="G62" s="567">
        <v>796913132.38</v>
      </c>
    </row>
    <row r="63" spans="1:7" s="714" customFormat="1" ht="11.25">
      <c r="A63" s="577" t="s">
        <v>500</v>
      </c>
      <c r="B63" s="336">
        <v>678502.78</v>
      </c>
      <c r="C63" s="566">
        <v>23944.5</v>
      </c>
      <c r="D63" s="567">
        <v>702447.28</v>
      </c>
      <c r="E63" s="336">
        <v>0</v>
      </c>
      <c r="F63" s="566">
        <v>0</v>
      </c>
      <c r="G63" s="567">
        <v>0</v>
      </c>
    </row>
    <row r="64" spans="1:7" s="714" customFormat="1" ht="11.25">
      <c r="A64" s="577" t="s">
        <v>7</v>
      </c>
      <c r="B64" s="336">
        <v>350944.27</v>
      </c>
      <c r="C64" s="566">
        <v>12384.89</v>
      </c>
      <c r="D64" s="567">
        <v>363329.16000000003</v>
      </c>
      <c r="E64" s="336">
        <v>0</v>
      </c>
      <c r="F64" s="566">
        <v>0</v>
      </c>
      <c r="G64" s="567">
        <v>0</v>
      </c>
    </row>
    <row r="65" spans="1:7" s="714" customFormat="1" ht="11.25">
      <c r="A65" s="577" t="s">
        <v>93</v>
      </c>
      <c r="B65" s="336">
        <v>76585.85</v>
      </c>
      <c r="C65" s="566">
        <v>755.38</v>
      </c>
      <c r="D65" s="567">
        <v>77341.23000000001</v>
      </c>
      <c r="E65" s="336">
        <v>0</v>
      </c>
      <c r="F65" s="566">
        <v>0</v>
      </c>
      <c r="G65" s="567">
        <v>0</v>
      </c>
    </row>
    <row r="66" spans="1:7" s="714" customFormat="1" ht="11.25">
      <c r="A66" s="577" t="s">
        <v>12</v>
      </c>
      <c r="B66" s="336">
        <v>4554088.18</v>
      </c>
      <c r="C66" s="566">
        <v>1589602.61</v>
      </c>
      <c r="D66" s="567">
        <v>6143690.79</v>
      </c>
      <c r="E66" s="336">
        <v>4509227.01</v>
      </c>
      <c r="F66" s="566">
        <v>1082759.1199999999</v>
      </c>
      <c r="G66" s="567">
        <v>5591986.13</v>
      </c>
    </row>
    <row r="67" spans="1:7" s="714" customFormat="1" ht="11.25">
      <c r="A67" s="577" t="s">
        <v>4</v>
      </c>
      <c r="B67" s="336">
        <v>2373848.49</v>
      </c>
      <c r="C67" s="566">
        <v>201034.21</v>
      </c>
      <c r="D67" s="567">
        <v>2574882.7</v>
      </c>
      <c r="E67" s="336">
        <v>849666.6699999999</v>
      </c>
      <c r="F67" s="566">
        <v>110959.01000000001</v>
      </c>
      <c r="G67" s="567">
        <v>960625.6799999999</v>
      </c>
    </row>
    <row r="68" spans="1:7" s="714" customFormat="1" ht="11.25">
      <c r="A68" s="577" t="s">
        <v>10</v>
      </c>
      <c r="B68" s="336">
        <v>1891708.7</v>
      </c>
      <c r="C68" s="566">
        <v>662007.55</v>
      </c>
      <c r="D68" s="567">
        <v>2553716.25</v>
      </c>
      <c r="E68" s="336">
        <v>1850141.1</v>
      </c>
      <c r="F68" s="566">
        <v>275420.65</v>
      </c>
      <c r="G68" s="567">
        <v>2125561.75</v>
      </c>
    </row>
    <row r="69" spans="1:7" s="714" customFormat="1" ht="11.25">
      <c r="A69" s="577" t="s">
        <v>11</v>
      </c>
      <c r="B69" s="336">
        <v>3476947.87</v>
      </c>
      <c r="C69" s="566">
        <v>451362.5900000001</v>
      </c>
      <c r="D69" s="567">
        <v>3928310.46</v>
      </c>
      <c r="E69" s="336">
        <v>3357686.6699999995</v>
      </c>
      <c r="F69" s="566">
        <v>422931.06</v>
      </c>
      <c r="G69" s="567">
        <v>3780617.7299999995</v>
      </c>
    </row>
    <row r="70" spans="1:7" s="714" customFormat="1" ht="11.25">
      <c r="A70" s="577" t="s">
        <v>6</v>
      </c>
      <c r="B70" s="336">
        <v>275136.14</v>
      </c>
      <c r="C70" s="566">
        <v>5544.24</v>
      </c>
      <c r="D70" s="568">
        <v>280680.38</v>
      </c>
      <c r="E70" s="336">
        <v>118032</v>
      </c>
      <c r="F70" s="566">
        <v>0</v>
      </c>
      <c r="G70" s="568">
        <v>118032</v>
      </c>
    </row>
    <row r="71" spans="1:7" s="714" customFormat="1" ht="12" thickBot="1">
      <c r="A71" s="994" t="s">
        <v>404</v>
      </c>
      <c r="B71" s="570">
        <v>562522575.59</v>
      </c>
      <c r="C71" s="575">
        <v>282858997.97999996</v>
      </c>
      <c r="D71" s="571">
        <v>845381573.5700002</v>
      </c>
      <c r="E71" s="570">
        <v>601408482.3</v>
      </c>
      <c r="F71" s="575">
        <v>231309575.81</v>
      </c>
      <c r="G71" s="571">
        <v>832718058.1099999</v>
      </c>
    </row>
    <row r="72" spans="2:7" s="714" customFormat="1" ht="12" thickBot="1">
      <c r="B72" s="382"/>
      <c r="C72" s="382"/>
      <c r="D72" s="382"/>
      <c r="E72" s="382"/>
      <c r="F72" s="382"/>
      <c r="G72" s="382"/>
    </row>
    <row r="73" spans="1:7" s="714" customFormat="1" ht="13.5" customHeight="1" thickBot="1">
      <c r="A73" s="997" t="s">
        <v>405</v>
      </c>
      <c r="B73" s="1058">
        <v>845381573.5699999</v>
      </c>
      <c r="C73" s="1080"/>
      <c r="D73" s="1059"/>
      <c r="E73" s="1058">
        <v>832718058.1099999</v>
      </c>
      <c r="F73" s="1080"/>
      <c r="G73" s="1059"/>
    </row>
    <row r="74" s="714" customFormat="1" ht="11.25" hidden="1"/>
    <row r="75" spans="1:6" s="714" customFormat="1" ht="12" hidden="1">
      <c r="A75" s="1"/>
      <c r="B75" s="998">
        <v>562522575.59</v>
      </c>
      <c r="C75" s="998">
        <v>282858997.98</v>
      </c>
      <c r="D75" s="1"/>
      <c r="E75" s="998">
        <v>601408482.3000001</v>
      </c>
      <c r="F75" s="998">
        <v>231309575.81</v>
      </c>
    </row>
    <row r="76" spans="1:6" s="714" customFormat="1" ht="12" hidden="1">
      <c r="A76" s="1"/>
      <c r="B76" s="999">
        <v>0</v>
      </c>
      <c r="C76" s="999">
        <v>0</v>
      </c>
      <c r="D76" s="1"/>
      <c r="E76" s="999">
        <v>0</v>
      </c>
      <c r="F76" s="999">
        <v>0</v>
      </c>
    </row>
    <row r="77" s="714" customFormat="1" ht="11.25"/>
    <row r="78" s="714" customFormat="1" ht="11.25"/>
    <row r="79" s="714" customFormat="1" ht="11.25"/>
    <row r="80" s="714" customFormat="1" ht="11.25"/>
    <row r="81" s="714" customFormat="1" ht="11.25"/>
    <row r="82" s="714" customFormat="1" ht="11.25"/>
    <row r="83" s="714" customFormat="1" ht="11.25"/>
    <row r="84" s="714" customFormat="1" ht="11.25"/>
    <row r="85" s="714" customFormat="1" ht="11.25"/>
    <row r="86" s="714" customFormat="1" ht="11.25"/>
    <row r="87" s="714" customFormat="1" ht="11.25"/>
    <row r="88" s="714" customFormat="1" ht="11.25"/>
    <row r="89" s="714" customFormat="1" ht="11.25"/>
    <row r="90" s="714" customFormat="1" ht="11.25"/>
    <row r="91" s="714" customFormat="1" ht="11.25"/>
    <row r="92" s="714" customFormat="1" ht="11.25"/>
    <row r="93" s="714" customFormat="1" ht="11.25"/>
    <row r="94" s="714" customFormat="1" ht="11.25"/>
    <row r="95" s="714" customFormat="1" ht="11.25"/>
    <row r="96" s="714" customFormat="1" ht="11.25"/>
    <row r="97" s="714" customFormat="1" ht="11.25"/>
    <row r="98" s="714" customFormat="1" ht="11.25"/>
    <row r="99" s="714" customFormat="1" ht="11.25"/>
    <row r="100" s="714" customFormat="1" ht="11.25"/>
    <row r="101" s="714" customFormat="1" ht="11.25"/>
    <row r="102" s="714" customFormat="1" ht="11.25"/>
    <row r="103" s="714" customFormat="1" ht="11.25"/>
    <row r="104" s="714" customFormat="1" ht="11.25"/>
    <row r="105" s="714" customFormat="1" ht="11.25"/>
    <row r="106" s="714" customFormat="1" ht="11.25"/>
    <row r="107" s="714" customFormat="1" ht="11.25"/>
    <row r="108" s="714" customFormat="1" ht="11.25"/>
    <row r="109" s="714" customFormat="1" ht="11.25"/>
    <row r="110" s="714" customFormat="1" ht="11.25"/>
    <row r="111" s="714" customFormat="1" ht="11.25"/>
    <row r="112" s="714" customFormat="1" ht="11.25"/>
    <row r="113" s="714" customFormat="1" ht="11.25"/>
    <row r="114" s="714" customFormat="1" ht="11.25"/>
    <row r="115" s="714" customFormat="1" ht="11.25"/>
    <row r="116" s="714" customFormat="1" ht="11.25"/>
    <row r="117" s="714" customFormat="1" ht="11.25"/>
    <row r="118" s="714" customFormat="1" ht="11.25"/>
    <row r="119" s="714" customFormat="1" ht="11.25"/>
    <row r="120" s="714" customFormat="1" ht="11.25"/>
    <row r="121" s="714" customFormat="1" ht="11.25"/>
    <row r="122" s="714" customFormat="1" ht="11.25"/>
    <row r="123" s="714" customFormat="1" ht="11.25"/>
    <row r="124" s="714" customFormat="1" ht="11.25"/>
    <row r="125" s="714" customFormat="1" ht="11.25"/>
    <row r="126" s="714" customFormat="1" ht="11.25"/>
    <row r="127" s="714" customFormat="1" ht="11.25"/>
    <row r="128" s="714" customFormat="1" ht="11.25"/>
    <row r="129" s="714" customFormat="1" ht="11.25"/>
    <row r="130" s="714" customFormat="1" ht="11.25"/>
    <row r="131" s="714" customFormat="1" ht="11.25"/>
    <row r="132" s="714" customFormat="1" ht="11.25"/>
    <row r="133" s="714" customFormat="1" ht="11.25"/>
    <row r="134" s="714" customFormat="1" ht="11.25"/>
    <row r="135" s="714" customFormat="1" ht="11.25"/>
    <row r="136" s="714" customFormat="1" ht="11.25"/>
    <row r="137" s="714" customFormat="1" ht="11.25"/>
    <row r="138" s="714" customFormat="1" ht="11.25"/>
    <row r="139" s="714" customFormat="1" ht="11.25"/>
    <row r="140" s="714" customFormat="1" ht="11.25"/>
    <row r="141" s="714" customFormat="1" ht="11.25"/>
    <row r="142" s="714" customFormat="1" ht="11.25"/>
    <row r="143" s="714" customFormat="1" ht="11.25"/>
    <row r="144" s="714" customFormat="1" ht="11.25"/>
    <row r="145" s="714" customFormat="1" ht="11.25"/>
    <row r="146" s="714" customFormat="1" ht="11.25"/>
    <row r="147" s="714" customFormat="1" ht="11.25"/>
    <row r="148" s="714" customFormat="1" ht="11.25"/>
    <row r="149" s="714" customFormat="1" ht="11.25"/>
    <row r="150" s="714" customFormat="1" ht="11.25"/>
    <row r="151" s="714" customFormat="1" ht="11.25"/>
    <row r="152" s="714" customFormat="1" ht="11.25"/>
    <row r="153" s="714" customFormat="1" ht="11.25"/>
    <row r="154" s="714" customFormat="1" ht="11.25"/>
    <row r="155" s="714" customFormat="1" ht="11.25"/>
    <row r="156" s="714" customFormat="1" ht="11.25"/>
    <row r="157" s="714" customFormat="1" ht="11.25"/>
    <row r="158" s="714" customFormat="1" ht="11.25"/>
    <row r="159" s="714" customFormat="1" ht="11.25"/>
    <row r="160" s="714" customFormat="1" ht="11.25"/>
    <row r="161" s="714" customFormat="1" ht="11.25"/>
    <row r="162" s="714" customFormat="1" ht="11.25"/>
    <row r="163" s="714" customFormat="1" ht="11.25"/>
    <row r="164" s="714" customFormat="1" ht="11.25"/>
    <row r="165" s="714" customFormat="1" ht="11.25"/>
    <row r="166" s="714" customFormat="1" ht="11.25"/>
    <row r="167" s="714" customFormat="1" ht="11.25"/>
    <row r="168" s="714" customFormat="1" ht="11.25"/>
    <row r="169" s="714" customFormat="1" ht="11.25"/>
    <row r="170" s="714" customFormat="1" ht="11.25"/>
    <row r="171" s="714" customFormat="1" ht="11.25"/>
    <row r="172" s="714" customFormat="1" ht="11.25"/>
    <row r="173" s="714" customFormat="1" ht="11.25"/>
    <row r="174" s="714" customFormat="1" ht="11.25"/>
    <row r="175" s="714" customFormat="1" ht="11.25"/>
    <row r="176" s="714" customFormat="1" ht="11.25"/>
    <row r="177" s="714" customFormat="1" ht="11.25"/>
    <row r="178" s="714" customFormat="1" ht="11.25"/>
    <row r="179" s="714" customFormat="1" ht="11.25"/>
    <row r="180" s="714" customFormat="1" ht="11.25"/>
    <row r="181" s="714" customFormat="1" ht="11.25"/>
  </sheetData>
  <sheetProtection/>
  <mergeCells count="10">
    <mergeCell ref="E6:G6"/>
    <mergeCell ref="G7:G8"/>
    <mergeCell ref="E73:G73"/>
    <mergeCell ref="A10:G10"/>
    <mergeCell ref="A31:G31"/>
    <mergeCell ref="A52:G52"/>
    <mergeCell ref="B6:D6"/>
    <mergeCell ref="D7:D8"/>
    <mergeCell ref="B73:D73"/>
    <mergeCell ref="A6:A8"/>
  </mergeCells>
  <printOptions horizontalCentered="1"/>
  <pageMargins left="0" right="0" top="0" bottom="0.35433070866141736" header="0" footer="0"/>
  <pageSetup firstPageNumber="9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84"/>
  <sheetViews>
    <sheetView showGridLines="0" zoomScalePageLayoutView="0" workbookViewId="0" topLeftCell="D1">
      <selection activeCell="G20" sqref="G20"/>
    </sheetView>
  </sheetViews>
  <sheetFormatPr defaultColWidth="11.421875" defaultRowHeight="12.75"/>
  <cols>
    <col min="1" max="1" width="14.57421875" style="1" customWidth="1"/>
    <col min="2" max="2" width="15.7109375" style="1" customWidth="1"/>
    <col min="3" max="3" width="10.00390625" style="1" customWidth="1"/>
    <col min="4" max="4" width="11.57421875" style="1" customWidth="1"/>
    <col min="5" max="5" width="14.28125" style="1" customWidth="1"/>
    <col min="6" max="6" width="13.7109375" style="1" customWidth="1"/>
    <col min="7" max="7" width="13.7109375" style="1" bestFit="1" customWidth="1"/>
    <col min="8" max="8" width="13.7109375" style="1" customWidth="1"/>
    <col min="9" max="9" width="10.8515625" style="1" bestFit="1" customWidth="1"/>
    <col min="10" max="16384" width="11.421875" style="1" customWidth="1"/>
  </cols>
  <sheetData>
    <row r="1" spans="1:10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56"/>
      <c r="I1" s="56"/>
      <c r="J1" s="56" t="s">
        <v>212</v>
      </c>
    </row>
    <row r="2" spans="3:8" ht="18" customHeight="1">
      <c r="C2" s="201"/>
      <c r="D2" s="565"/>
      <c r="E2" s="36" t="s">
        <v>364</v>
      </c>
      <c r="F2" s="565"/>
      <c r="G2" s="565"/>
      <c r="H2" s="565"/>
    </row>
    <row r="3" spans="3:8" ht="18" customHeight="1">
      <c r="C3" s="201"/>
      <c r="D3" s="565"/>
      <c r="E3" s="36" t="s">
        <v>365</v>
      </c>
      <c r="F3" s="565"/>
      <c r="G3" s="565"/>
      <c r="H3" s="565"/>
    </row>
    <row r="4" spans="1:10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56"/>
      <c r="I4" s="56"/>
      <c r="J4" s="56" t="s">
        <v>209</v>
      </c>
    </row>
    <row r="5" spans="4:10" ht="12.75" hidden="1">
      <c r="D5" s="1"/>
      <c r="E5" s="246" t="s">
        <v>513</v>
      </c>
      <c r="G5" s="29"/>
      <c r="J5" s="31"/>
    </row>
    <row r="6" ht="7.5" customHeight="1" hidden="1" thickBot="1"/>
    <row r="7" spans="2:8" ht="12.75" customHeight="1" hidden="1" thickBot="1">
      <c r="B7" s="1111" t="s">
        <v>387</v>
      </c>
      <c r="C7" s="1112"/>
      <c r="D7" s="1112"/>
      <c r="E7" s="1112"/>
      <c r="F7" s="1112"/>
      <c r="G7" s="1112"/>
      <c r="H7" s="1113"/>
    </row>
    <row r="8" spans="2:8" ht="3.75" customHeight="1">
      <c r="B8" s="547"/>
      <c r="C8" s="547"/>
      <c r="D8" s="547"/>
      <c r="E8" s="547"/>
      <c r="F8" s="547"/>
      <c r="G8" s="547"/>
      <c r="H8" s="547"/>
    </row>
    <row r="9" spans="6:10" ht="12">
      <c r="F9" s="560" t="s">
        <v>399</v>
      </c>
      <c r="G9" s="561">
        <v>42297</v>
      </c>
      <c r="H9" s="560">
        <v>9.504</v>
      </c>
      <c r="I9" s="201"/>
      <c r="J9" s="201"/>
    </row>
    <row r="10" spans="2:10" ht="36">
      <c r="B10" s="559" t="s">
        <v>22</v>
      </c>
      <c r="C10" s="559" t="s">
        <v>20</v>
      </c>
      <c r="D10" s="559" t="s">
        <v>366</v>
      </c>
      <c r="E10" s="559" t="s">
        <v>367</v>
      </c>
      <c r="F10" s="559" t="s">
        <v>368</v>
      </c>
      <c r="G10" s="559" t="s">
        <v>369</v>
      </c>
      <c r="H10" s="559" t="s">
        <v>370</v>
      </c>
      <c r="I10" s="201"/>
      <c r="J10" s="201"/>
    </row>
    <row r="11" spans="2:15" ht="12">
      <c r="B11" s="533" t="s">
        <v>19</v>
      </c>
      <c r="C11" s="534" t="s">
        <v>371</v>
      </c>
      <c r="D11" s="623">
        <v>3743.23</v>
      </c>
      <c r="E11" s="623">
        <v>29382.38</v>
      </c>
      <c r="F11" s="535">
        <v>33125.61</v>
      </c>
      <c r="G11" s="623">
        <v>2174295.749999996</v>
      </c>
      <c r="H11" s="536">
        <v>314825.8</v>
      </c>
      <c r="I11" s="1022"/>
      <c r="J11" s="201"/>
      <c r="K11" s="21"/>
      <c r="L11" s="21"/>
      <c r="M11" s="21"/>
      <c r="N11" s="21"/>
      <c r="O11" s="21"/>
    </row>
    <row r="12" spans="2:15" ht="12">
      <c r="B12" s="537" t="s">
        <v>3</v>
      </c>
      <c r="C12" s="538" t="s">
        <v>372</v>
      </c>
      <c r="D12" s="539">
        <v>821.66</v>
      </c>
      <c r="E12" s="539">
        <v>6449.6</v>
      </c>
      <c r="F12" s="540">
        <v>7271.26</v>
      </c>
      <c r="G12" s="539">
        <v>477270.43000000087</v>
      </c>
      <c r="H12" s="541">
        <v>69106.06</v>
      </c>
      <c r="I12" s="1022"/>
      <c r="J12" s="201"/>
      <c r="K12" s="21"/>
      <c r="L12" s="21"/>
      <c r="M12" s="21"/>
      <c r="N12" s="21"/>
      <c r="O12" s="21"/>
    </row>
    <row r="13" spans="2:15" ht="12">
      <c r="B13" s="537" t="s">
        <v>37</v>
      </c>
      <c r="C13" s="538" t="s">
        <v>373</v>
      </c>
      <c r="D13" s="539">
        <v>1746.81</v>
      </c>
      <c r="E13" s="539">
        <v>13711.48</v>
      </c>
      <c r="F13" s="540">
        <v>15458.289999999999</v>
      </c>
      <c r="G13" s="539">
        <v>1014649.8900000008</v>
      </c>
      <c r="H13" s="541">
        <v>146915.59</v>
      </c>
      <c r="I13" s="1022"/>
      <c r="J13" s="201"/>
      <c r="K13" s="21"/>
      <c r="L13" s="21"/>
      <c r="M13" s="21"/>
      <c r="N13" s="21"/>
      <c r="O13" s="21"/>
    </row>
    <row r="14" spans="2:15" ht="12">
      <c r="B14" s="537" t="s">
        <v>251</v>
      </c>
      <c r="C14" s="538" t="s">
        <v>374</v>
      </c>
      <c r="D14" s="539">
        <v>365.78</v>
      </c>
      <c r="E14" s="539">
        <v>2871.17</v>
      </c>
      <c r="F14" s="540">
        <v>3236.95</v>
      </c>
      <c r="G14" s="539">
        <v>212466.93999999983</v>
      </c>
      <c r="H14" s="541">
        <v>30763.97</v>
      </c>
      <c r="I14" s="1022"/>
      <c r="J14" s="201"/>
      <c r="K14" s="21"/>
      <c r="L14" s="21"/>
      <c r="M14" s="21"/>
      <c r="N14" s="21"/>
      <c r="O14" s="21"/>
    </row>
    <row r="15" spans="2:15" ht="12">
      <c r="B15" s="537" t="s">
        <v>1</v>
      </c>
      <c r="C15" s="538" t="s">
        <v>375</v>
      </c>
      <c r="D15" s="539">
        <v>1834.57</v>
      </c>
      <c r="E15" s="539">
        <v>14400.36</v>
      </c>
      <c r="F15" s="540">
        <v>16234.93</v>
      </c>
      <c r="G15" s="539">
        <v>1065626.2699999928</v>
      </c>
      <c r="H15" s="541">
        <v>154296.77</v>
      </c>
      <c r="I15" s="1022"/>
      <c r="J15" s="201"/>
      <c r="K15" s="21"/>
      <c r="L15" s="21"/>
      <c r="M15" s="21"/>
      <c r="N15" s="21"/>
      <c r="O15" s="21"/>
    </row>
    <row r="16" spans="2:15" ht="12">
      <c r="B16" s="537" t="s">
        <v>13</v>
      </c>
      <c r="C16" s="538" t="s">
        <v>376</v>
      </c>
      <c r="D16" s="539">
        <v>880.78</v>
      </c>
      <c r="E16" s="539">
        <v>6913.61</v>
      </c>
      <c r="F16" s="540">
        <v>7794.389999999999</v>
      </c>
      <c r="G16" s="539">
        <v>511607.5099999998</v>
      </c>
      <c r="H16" s="541">
        <v>74077.88</v>
      </c>
      <c r="I16" s="1022"/>
      <c r="J16" s="201"/>
      <c r="K16" s="21"/>
      <c r="L16" s="21"/>
      <c r="M16" s="21"/>
      <c r="N16" s="21"/>
      <c r="O16" s="21"/>
    </row>
    <row r="17" spans="2:15" ht="12">
      <c r="B17" s="537" t="s">
        <v>377</v>
      </c>
      <c r="C17" s="538" t="s">
        <v>378</v>
      </c>
      <c r="D17" s="539">
        <v>1314.06</v>
      </c>
      <c r="E17" s="539">
        <v>10314.67</v>
      </c>
      <c r="F17" s="540">
        <v>11628.73</v>
      </c>
      <c r="G17" s="539">
        <v>763285.4499999991</v>
      </c>
      <c r="H17" s="541">
        <v>110519.45</v>
      </c>
      <c r="I17" s="1022"/>
      <c r="J17" s="201"/>
      <c r="K17" s="21"/>
      <c r="L17" s="21"/>
      <c r="M17" s="21"/>
      <c r="N17" s="21"/>
      <c r="O17" s="21"/>
    </row>
    <row r="18" spans="2:15" ht="12">
      <c r="B18" s="537" t="s">
        <v>4</v>
      </c>
      <c r="C18" s="538" t="s">
        <v>379</v>
      </c>
      <c r="D18" s="539">
        <v>985.28</v>
      </c>
      <c r="E18" s="539">
        <v>7733.94</v>
      </c>
      <c r="F18" s="540">
        <v>8719.22</v>
      </c>
      <c r="G18" s="539">
        <v>572311.930000001</v>
      </c>
      <c r="H18" s="541">
        <v>82867.47</v>
      </c>
      <c r="I18" s="1022"/>
      <c r="J18" s="201"/>
      <c r="K18" s="21"/>
      <c r="L18" s="21"/>
      <c r="M18" s="21"/>
      <c r="N18" s="21"/>
      <c r="O18" s="21"/>
    </row>
    <row r="19" spans="2:15" ht="12">
      <c r="B19" s="537" t="s">
        <v>14</v>
      </c>
      <c r="C19" s="538" t="s">
        <v>380</v>
      </c>
      <c r="D19" s="539">
        <v>237.43</v>
      </c>
      <c r="E19" s="539">
        <v>1863.72</v>
      </c>
      <c r="F19" s="540">
        <v>2101.15</v>
      </c>
      <c r="G19" s="539">
        <v>137915.6500000001</v>
      </c>
      <c r="H19" s="541">
        <v>19969.320000000003</v>
      </c>
      <c r="I19" s="1022"/>
      <c r="J19" s="201"/>
      <c r="K19" s="21"/>
      <c r="L19" s="21"/>
      <c r="M19" s="21"/>
      <c r="N19" s="21"/>
      <c r="O19" s="21"/>
    </row>
    <row r="20" spans="2:15" ht="12">
      <c r="B20" s="537" t="s">
        <v>11</v>
      </c>
      <c r="C20" s="538" t="s">
        <v>381</v>
      </c>
      <c r="D20" s="539">
        <v>3662.82</v>
      </c>
      <c r="E20" s="539">
        <v>28751.18</v>
      </c>
      <c r="F20" s="540">
        <v>32414</v>
      </c>
      <c r="G20" s="539">
        <v>2127587.6899999967</v>
      </c>
      <c r="H20" s="541">
        <v>308062.64999999997</v>
      </c>
      <c r="I20" s="1022"/>
      <c r="J20" s="201"/>
      <c r="K20" s="21"/>
      <c r="L20" s="21"/>
      <c r="M20" s="21"/>
      <c r="N20" s="21"/>
      <c r="O20" s="21"/>
    </row>
    <row r="21" spans="2:15" ht="12">
      <c r="B21" s="537" t="s">
        <v>339</v>
      </c>
      <c r="C21" s="538" t="s">
        <v>382</v>
      </c>
      <c r="D21" s="539">
        <v>1110.33</v>
      </c>
      <c r="E21" s="539">
        <v>8715.49</v>
      </c>
      <c r="F21" s="540">
        <v>9825.82</v>
      </c>
      <c r="G21" s="539">
        <v>644946.1199999998</v>
      </c>
      <c r="H21" s="541">
        <v>93384.59999999999</v>
      </c>
      <c r="I21" s="1022"/>
      <c r="J21" s="201"/>
      <c r="K21" s="21"/>
      <c r="L21" s="21"/>
      <c r="M21" s="21"/>
      <c r="N21" s="21"/>
      <c r="O21" s="21"/>
    </row>
    <row r="22" spans="2:15" ht="12">
      <c r="B22" s="619" t="s">
        <v>10</v>
      </c>
      <c r="C22" s="620" t="s">
        <v>383</v>
      </c>
      <c r="D22" s="624">
        <v>300.14</v>
      </c>
      <c r="E22" s="624">
        <v>2355.96</v>
      </c>
      <c r="F22" s="621">
        <v>2656.1</v>
      </c>
      <c r="G22" s="624">
        <v>174341.41000000032</v>
      </c>
      <c r="H22" s="541">
        <v>25243.57</v>
      </c>
      <c r="I22" s="1022"/>
      <c r="J22" s="201"/>
      <c r="K22" s="21"/>
      <c r="L22" s="21"/>
      <c r="M22" s="21"/>
      <c r="N22" s="21"/>
      <c r="O22" s="21"/>
    </row>
    <row r="23" spans="2:15" ht="15">
      <c r="B23" s="1114" t="s">
        <v>280</v>
      </c>
      <c r="C23" s="1114"/>
      <c r="D23" s="622">
        <v>17002.89</v>
      </c>
      <c r="E23" s="622">
        <v>133463.56</v>
      </c>
      <c r="F23" s="622">
        <v>150466.45</v>
      </c>
      <c r="G23" s="622">
        <v>9876305.039999986</v>
      </c>
      <c r="H23" s="712">
        <v>1430033.13</v>
      </c>
      <c r="I23" s="1022"/>
      <c r="J23" s="201"/>
      <c r="K23" s="21"/>
      <c r="L23" s="21"/>
      <c r="M23" s="21"/>
      <c r="N23" s="21"/>
      <c r="O23" s="21"/>
    </row>
    <row r="24" spans="9:15" ht="12.75" thickBot="1">
      <c r="I24" s="1022"/>
      <c r="J24" s="201"/>
      <c r="K24" s="21"/>
      <c r="L24" s="21"/>
      <c r="M24" s="21"/>
      <c r="N24" s="21"/>
      <c r="O24" s="21"/>
    </row>
    <row r="25" spans="2:15" ht="13.5" thickBot="1">
      <c r="B25" s="1111" t="s">
        <v>398</v>
      </c>
      <c r="C25" s="1112"/>
      <c r="D25" s="1112"/>
      <c r="E25" s="1112"/>
      <c r="F25" s="1112"/>
      <c r="G25" s="1112"/>
      <c r="H25" s="1113"/>
      <c r="I25" s="1022"/>
      <c r="J25" s="201"/>
      <c r="K25" s="21"/>
      <c r="L25" s="21"/>
      <c r="M25" s="21"/>
      <c r="N25" s="21"/>
      <c r="O25" s="21"/>
    </row>
    <row r="26" spans="9:15" ht="3.75" customHeight="1">
      <c r="I26" s="1022"/>
      <c r="J26" s="201"/>
      <c r="K26" s="21"/>
      <c r="L26" s="21"/>
      <c r="M26" s="21"/>
      <c r="N26" s="21"/>
      <c r="O26" s="21"/>
    </row>
    <row r="27" spans="2:15" ht="36">
      <c r="B27" s="562" t="s">
        <v>22</v>
      </c>
      <c r="C27" s="562" t="s">
        <v>20</v>
      </c>
      <c r="D27" s="562" t="s">
        <v>384</v>
      </c>
      <c r="E27" s="562" t="s">
        <v>1</v>
      </c>
      <c r="F27" s="562" t="s">
        <v>370</v>
      </c>
      <c r="G27" s="562" t="s">
        <v>369</v>
      </c>
      <c r="H27" s="562" t="s">
        <v>385</v>
      </c>
      <c r="I27" s="1022"/>
      <c r="J27" s="201"/>
      <c r="K27" s="21"/>
      <c r="L27" s="21"/>
      <c r="M27" s="21"/>
      <c r="N27" s="21"/>
      <c r="O27" s="21"/>
    </row>
    <row r="28" spans="2:15" ht="12" customHeight="1">
      <c r="B28" s="533" t="s">
        <v>19</v>
      </c>
      <c r="C28" s="543" t="s">
        <v>371</v>
      </c>
      <c r="D28" s="563"/>
      <c r="E28" s="563"/>
      <c r="F28" s="563">
        <v>0</v>
      </c>
      <c r="G28" s="563"/>
      <c r="H28" s="1115">
        <v>108843.59</v>
      </c>
      <c r="I28" s="1022"/>
      <c r="J28" s="1022"/>
      <c r="K28" s="21"/>
      <c r="L28" s="21"/>
      <c r="M28" s="21"/>
      <c r="N28" s="21"/>
      <c r="O28" s="21"/>
    </row>
    <row r="29" spans="2:15" ht="12" customHeight="1">
      <c r="B29" s="537" t="s">
        <v>10</v>
      </c>
      <c r="C29" s="660" t="s">
        <v>386</v>
      </c>
      <c r="D29" s="646"/>
      <c r="E29" s="646"/>
      <c r="F29" s="646">
        <v>0</v>
      </c>
      <c r="G29" s="646"/>
      <c r="H29" s="1116"/>
      <c r="I29" s="1022"/>
      <c r="J29" s="1022"/>
      <c r="K29" s="21"/>
      <c r="L29" s="21"/>
      <c r="M29" s="21"/>
      <c r="N29" s="21"/>
      <c r="O29" s="21"/>
    </row>
    <row r="30" spans="2:15" ht="12" customHeight="1">
      <c r="B30" s="550" t="s">
        <v>37</v>
      </c>
      <c r="C30" s="660" t="s">
        <v>485</v>
      </c>
      <c r="D30" s="646">
        <v>52534.42</v>
      </c>
      <c r="E30" s="646">
        <v>56309.17</v>
      </c>
      <c r="F30" s="646">
        <v>108843.59</v>
      </c>
      <c r="G30" s="646">
        <v>10252865.519999998</v>
      </c>
      <c r="H30" s="1117"/>
      <c r="I30" s="1022"/>
      <c r="J30" s="1022"/>
      <c r="K30" s="21"/>
      <c r="L30" s="21"/>
      <c r="M30" s="21"/>
      <c r="N30" s="21"/>
      <c r="O30" s="21"/>
    </row>
    <row r="31" spans="2:15" ht="12" customHeight="1" hidden="1">
      <c r="B31" s="550" t="s">
        <v>8</v>
      </c>
      <c r="C31" s="660"/>
      <c r="D31" s="646"/>
      <c r="E31" s="646"/>
      <c r="F31" s="646">
        <v>0</v>
      </c>
      <c r="G31" s="646"/>
      <c r="H31" s="26"/>
      <c r="I31" s="1022"/>
      <c r="J31" s="201"/>
      <c r="K31" s="21"/>
      <c r="L31" s="21"/>
      <c r="M31" s="21"/>
      <c r="N31" s="21"/>
      <c r="O31" s="21"/>
    </row>
    <row r="32" spans="2:15" ht="12" customHeight="1" hidden="1">
      <c r="B32" s="551" t="s">
        <v>11</v>
      </c>
      <c r="C32" s="544"/>
      <c r="D32" s="564"/>
      <c r="E32" s="564"/>
      <c r="F32" s="646">
        <v>0</v>
      </c>
      <c r="G32" s="564"/>
      <c r="H32" s="26"/>
      <c r="I32" s="1022"/>
      <c r="J32" s="201"/>
      <c r="K32" s="21"/>
      <c r="L32" s="21"/>
      <c r="M32" s="21"/>
      <c r="N32" s="21"/>
      <c r="O32" s="21"/>
    </row>
    <row r="33" spans="2:15" ht="15" customHeight="1">
      <c r="B33" s="1105" t="s">
        <v>280</v>
      </c>
      <c r="C33" s="1105"/>
      <c r="D33" s="545">
        <v>52534.42</v>
      </c>
      <c r="E33" s="545">
        <v>56309.17</v>
      </c>
      <c r="F33" s="545">
        <v>108843.59</v>
      </c>
      <c r="G33" s="545">
        <v>10252865.519999998</v>
      </c>
      <c r="I33" s="1022"/>
      <c r="J33" s="201"/>
      <c r="K33" s="21"/>
      <c r="L33" s="21"/>
      <c r="M33" s="21"/>
      <c r="N33" s="21"/>
      <c r="O33" s="21"/>
    </row>
    <row r="34" spans="9:15" ht="12">
      <c r="I34" s="1022"/>
      <c r="J34" s="201"/>
      <c r="K34" s="21"/>
      <c r="L34" s="21"/>
      <c r="M34" s="21"/>
      <c r="N34" s="21"/>
      <c r="O34" s="21"/>
    </row>
    <row r="35" spans="2:15" ht="13.5" hidden="1" thickBot="1">
      <c r="B35" s="1111" t="s">
        <v>400</v>
      </c>
      <c r="C35" s="1112"/>
      <c r="D35" s="1112"/>
      <c r="E35" s="1112"/>
      <c r="F35" s="1112"/>
      <c r="G35" s="1112"/>
      <c r="H35" s="1113"/>
      <c r="I35" s="1022"/>
      <c r="J35" s="201"/>
      <c r="K35" s="21"/>
      <c r="L35" s="21"/>
      <c r="M35" s="21"/>
      <c r="N35" s="21"/>
      <c r="O35" s="21"/>
    </row>
    <row r="36" spans="9:15" ht="3.75" customHeight="1" hidden="1">
      <c r="I36" s="1022"/>
      <c r="J36" s="201"/>
      <c r="K36" s="21"/>
      <c r="L36" s="21"/>
      <c r="M36" s="21"/>
      <c r="N36" s="21"/>
      <c r="O36" s="21"/>
    </row>
    <row r="37" spans="2:15" ht="24" hidden="1">
      <c r="B37" s="562" t="s">
        <v>22</v>
      </c>
      <c r="C37" s="562" t="s">
        <v>20</v>
      </c>
      <c r="D37" s="562" t="s">
        <v>388</v>
      </c>
      <c r="E37" s="562" t="s">
        <v>389</v>
      </c>
      <c r="F37" s="562" t="s">
        <v>390</v>
      </c>
      <c r="G37" s="562" t="s">
        <v>391</v>
      </c>
      <c r="H37" s="562" t="s">
        <v>392</v>
      </c>
      <c r="I37" s="1022"/>
      <c r="J37" s="201"/>
      <c r="K37" s="21"/>
      <c r="L37" s="21"/>
      <c r="M37" s="21"/>
      <c r="N37" s="21"/>
      <c r="O37" s="21"/>
    </row>
    <row r="38" spans="2:15" ht="12" hidden="1">
      <c r="B38" s="877" t="s">
        <v>1</v>
      </c>
      <c r="C38" s="715" t="s">
        <v>393</v>
      </c>
      <c r="D38" s="686" t="s">
        <v>504</v>
      </c>
      <c r="E38" s="716">
        <v>0</v>
      </c>
      <c r="F38" s="716">
        <v>0</v>
      </c>
      <c r="G38" s="717">
        <v>0</v>
      </c>
      <c r="H38" s="717">
        <v>1.4842953532934189E-09</v>
      </c>
      <c r="I38" s="1022"/>
      <c r="J38" s="201"/>
      <c r="K38" s="21"/>
      <c r="L38" s="21"/>
      <c r="M38" s="21"/>
      <c r="N38" s="21"/>
      <c r="O38" s="21"/>
    </row>
    <row r="39" spans="2:15" ht="12" hidden="1">
      <c r="B39" s="537" t="s">
        <v>36</v>
      </c>
      <c r="C39" s="538" t="s">
        <v>394</v>
      </c>
      <c r="D39" s="548" t="s">
        <v>504</v>
      </c>
      <c r="E39" s="539">
        <v>0</v>
      </c>
      <c r="F39" s="539">
        <v>0</v>
      </c>
      <c r="G39" s="549">
        <v>0</v>
      </c>
      <c r="H39" s="549">
        <v>-1.0186340659856796E-09</v>
      </c>
      <c r="I39" s="1022"/>
      <c r="J39" s="201"/>
      <c r="K39" s="21"/>
      <c r="L39" s="21"/>
      <c r="M39" s="21"/>
      <c r="N39" s="21"/>
      <c r="O39" s="21"/>
    </row>
    <row r="40" spans="2:15" ht="12" hidden="1">
      <c r="B40" s="537" t="s">
        <v>37</v>
      </c>
      <c r="C40" s="538" t="s">
        <v>393</v>
      </c>
      <c r="D40" s="548" t="s">
        <v>504</v>
      </c>
      <c r="E40" s="539">
        <v>0</v>
      </c>
      <c r="F40" s="539">
        <v>0</v>
      </c>
      <c r="G40" s="549">
        <v>0</v>
      </c>
      <c r="H40" s="549">
        <v>-1.673470251262188E-10</v>
      </c>
      <c r="I40" s="1022"/>
      <c r="J40" s="201"/>
      <c r="K40" s="21"/>
      <c r="L40" s="21"/>
      <c r="M40" s="21"/>
      <c r="N40" s="21"/>
      <c r="O40" s="21"/>
    </row>
    <row r="41" spans="2:15" ht="12" hidden="1">
      <c r="B41" s="537" t="s">
        <v>19</v>
      </c>
      <c r="C41" s="538" t="s">
        <v>393</v>
      </c>
      <c r="D41" s="548" t="s">
        <v>504</v>
      </c>
      <c r="E41" s="539">
        <v>0</v>
      </c>
      <c r="F41" s="539">
        <v>0</v>
      </c>
      <c r="G41" s="549">
        <v>0</v>
      </c>
      <c r="H41" s="549">
        <v>0</v>
      </c>
      <c r="I41" s="1022"/>
      <c r="J41" s="201"/>
      <c r="K41" s="21"/>
      <c r="L41" s="21"/>
      <c r="M41" s="21"/>
      <c r="N41" s="21"/>
      <c r="O41" s="21"/>
    </row>
    <row r="42" spans="2:15" ht="12" hidden="1">
      <c r="B42" s="537" t="s">
        <v>251</v>
      </c>
      <c r="C42" s="538" t="s">
        <v>394</v>
      </c>
      <c r="D42" s="548" t="s">
        <v>504</v>
      </c>
      <c r="E42" s="539">
        <v>0</v>
      </c>
      <c r="F42" s="539">
        <v>0</v>
      </c>
      <c r="G42" s="549">
        <v>0</v>
      </c>
      <c r="H42" s="549">
        <v>-3.2741809263825417E-11</v>
      </c>
      <c r="I42" s="1022"/>
      <c r="J42" s="201"/>
      <c r="K42" s="21"/>
      <c r="L42" s="21"/>
      <c r="M42" s="21"/>
      <c r="N42" s="21"/>
      <c r="O42" s="21"/>
    </row>
    <row r="43" spans="2:15" ht="12" hidden="1">
      <c r="B43" s="537" t="s">
        <v>14</v>
      </c>
      <c r="C43" s="538" t="s">
        <v>393</v>
      </c>
      <c r="D43" s="548" t="s">
        <v>504</v>
      </c>
      <c r="E43" s="539">
        <v>0</v>
      </c>
      <c r="F43" s="539">
        <v>0</v>
      </c>
      <c r="G43" s="549">
        <v>0</v>
      </c>
      <c r="H43" s="549">
        <v>2.1464074961841106E-10</v>
      </c>
      <c r="I43" s="1022"/>
      <c r="J43" s="201"/>
      <c r="K43" s="21"/>
      <c r="L43" s="21"/>
      <c r="M43" s="21"/>
      <c r="N43" s="21"/>
      <c r="O43" s="21"/>
    </row>
    <row r="44" spans="2:15" ht="12" hidden="1">
      <c r="B44" s="537" t="s">
        <v>13</v>
      </c>
      <c r="C44" s="538" t="s">
        <v>393</v>
      </c>
      <c r="D44" s="548" t="s">
        <v>504</v>
      </c>
      <c r="E44" s="539">
        <v>0</v>
      </c>
      <c r="F44" s="539">
        <v>0</v>
      </c>
      <c r="G44" s="549">
        <v>0</v>
      </c>
      <c r="H44" s="549">
        <v>0</v>
      </c>
      <c r="I44" s="1022"/>
      <c r="J44" s="201"/>
      <c r="K44" s="21"/>
      <c r="L44" s="21"/>
      <c r="M44" s="21"/>
      <c r="N44" s="21"/>
      <c r="O44" s="21"/>
    </row>
    <row r="45" spans="2:15" ht="12" hidden="1">
      <c r="B45" s="537" t="s">
        <v>9</v>
      </c>
      <c r="C45" s="538" t="s">
        <v>393</v>
      </c>
      <c r="D45" s="548" t="s">
        <v>504</v>
      </c>
      <c r="E45" s="539">
        <v>0</v>
      </c>
      <c r="F45" s="539">
        <v>0</v>
      </c>
      <c r="G45" s="549">
        <v>0</v>
      </c>
      <c r="H45" s="549">
        <v>3.346940502524376E-10</v>
      </c>
      <c r="I45" s="1022"/>
      <c r="J45" s="201"/>
      <c r="K45" s="21"/>
      <c r="L45" s="21"/>
      <c r="M45" s="21"/>
      <c r="N45" s="21"/>
      <c r="O45" s="21"/>
    </row>
    <row r="46" spans="2:15" ht="12" hidden="1">
      <c r="B46" s="537" t="s">
        <v>8</v>
      </c>
      <c r="C46" s="538" t="s">
        <v>393</v>
      </c>
      <c r="D46" s="548" t="s">
        <v>504</v>
      </c>
      <c r="E46" s="539">
        <v>0</v>
      </c>
      <c r="F46" s="539">
        <v>0</v>
      </c>
      <c r="G46" s="549">
        <v>0</v>
      </c>
      <c r="H46" s="549">
        <v>2.5029294192790985E-09</v>
      </c>
      <c r="I46" s="1022"/>
      <c r="J46" s="201"/>
      <c r="K46" s="21"/>
      <c r="L46" s="21"/>
      <c r="M46" s="21"/>
      <c r="N46" s="21"/>
      <c r="O46" s="21"/>
    </row>
    <row r="47" spans="2:15" ht="12" hidden="1">
      <c r="B47" s="537" t="s">
        <v>3</v>
      </c>
      <c r="C47" s="538" t="s">
        <v>393</v>
      </c>
      <c r="D47" s="548" t="s">
        <v>504</v>
      </c>
      <c r="E47" s="539">
        <v>0</v>
      </c>
      <c r="F47" s="539">
        <v>0</v>
      </c>
      <c r="G47" s="549">
        <v>0</v>
      </c>
      <c r="H47" s="549">
        <v>1.367880031466484E-09</v>
      </c>
      <c r="I47" s="1022"/>
      <c r="J47" s="201"/>
      <c r="K47" s="21"/>
      <c r="L47" s="21"/>
      <c r="M47" s="21"/>
      <c r="N47" s="21"/>
      <c r="O47" s="21"/>
    </row>
    <row r="48" spans="2:15" ht="12" hidden="1">
      <c r="B48" s="537" t="s">
        <v>5</v>
      </c>
      <c r="C48" s="538" t="s">
        <v>394</v>
      </c>
      <c r="D48" s="548" t="s">
        <v>504</v>
      </c>
      <c r="E48" s="539">
        <v>0</v>
      </c>
      <c r="F48" s="539">
        <v>0</v>
      </c>
      <c r="G48" s="549">
        <v>0</v>
      </c>
      <c r="H48" s="549">
        <v>-1.6152625903487206E-09</v>
      </c>
      <c r="I48" s="1022"/>
      <c r="J48" s="201"/>
      <c r="K48" s="21"/>
      <c r="L48" s="21"/>
      <c r="M48" s="21"/>
      <c r="N48" s="21"/>
      <c r="O48" s="21"/>
    </row>
    <row r="49" spans="2:15" ht="12" hidden="1">
      <c r="B49" s="537" t="s">
        <v>7</v>
      </c>
      <c r="C49" s="538" t="s">
        <v>393</v>
      </c>
      <c r="D49" s="548" t="s">
        <v>504</v>
      </c>
      <c r="E49" s="539">
        <v>0</v>
      </c>
      <c r="F49" s="539">
        <v>0</v>
      </c>
      <c r="G49" s="549">
        <v>0</v>
      </c>
      <c r="H49" s="549">
        <v>-8.87666828930378E-10</v>
      </c>
      <c r="I49" s="1022"/>
      <c r="J49" s="201"/>
      <c r="K49" s="21"/>
      <c r="L49" s="21"/>
      <c r="M49" s="21"/>
      <c r="N49" s="21"/>
      <c r="O49" s="21"/>
    </row>
    <row r="50" spans="2:15" ht="12" hidden="1">
      <c r="B50" s="537" t="s">
        <v>377</v>
      </c>
      <c r="C50" s="538" t="s">
        <v>393</v>
      </c>
      <c r="D50" s="548" t="s">
        <v>504</v>
      </c>
      <c r="E50" s="539">
        <v>0</v>
      </c>
      <c r="F50" s="539">
        <v>0</v>
      </c>
      <c r="G50" s="549">
        <v>0</v>
      </c>
      <c r="H50" s="549">
        <v>-1.1496013030409813E-09</v>
      </c>
      <c r="I50" s="1022"/>
      <c r="J50" s="201"/>
      <c r="K50" s="21"/>
      <c r="L50" s="21"/>
      <c r="M50" s="21"/>
      <c r="N50" s="21"/>
      <c r="O50" s="21"/>
    </row>
    <row r="51" spans="2:15" ht="12" hidden="1">
      <c r="B51" s="537" t="s">
        <v>4</v>
      </c>
      <c r="C51" s="538" t="s">
        <v>393</v>
      </c>
      <c r="D51" s="548" t="s">
        <v>504</v>
      </c>
      <c r="E51" s="539">
        <v>0</v>
      </c>
      <c r="F51" s="539">
        <v>0</v>
      </c>
      <c r="G51" s="549">
        <v>0</v>
      </c>
      <c r="H51" s="549">
        <v>-8.294591680169106E-10</v>
      </c>
      <c r="I51" s="1022"/>
      <c r="J51" s="201"/>
      <c r="K51" s="21"/>
      <c r="L51" s="21"/>
      <c r="M51" s="21"/>
      <c r="N51" s="21"/>
      <c r="O51" s="21"/>
    </row>
    <row r="52" spans="2:15" ht="12" hidden="1">
      <c r="B52" s="537" t="s">
        <v>395</v>
      </c>
      <c r="C52" s="538" t="s">
        <v>394</v>
      </c>
      <c r="D52" s="548" t="s">
        <v>506</v>
      </c>
      <c r="E52" s="539">
        <v>0</v>
      </c>
      <c r="F52" s="539">
        <v>0</v>
      </c>
      <c r="G52" s="549">
        <v>0</v>
      </c>
      <c r="H52" s="549">
        <v>1.382431946694851E-10</v>
      </c>
      <c r="I52" s="1022"/>
      <c r="J52" s="201"/>
      <c r="K52" s="21"/>
      <c r="L52" s="21"/>
      <c r="M52" s="21"/>
      <c r="N52" s="21"/>
      <c r="O52" s="21"/>
    </row>
    <row r="53" spans="2:15" ht="12" hidden="1">
      <c r="B53" s="537" t="s">
        <v>11</v>
      </c>
      <c r="C53" s="538" t="s">
        <v>393</v>
      </c>
      <c r="D53" s="548" t="s">
        <v>504</v>
      </c>
      <c r="E53" s="539">
        <v>0</v>
      </c>
      <c r="F53" s="539">
        <v>0</v>
      </c>
      <c r="G53" s="549">
        <v>0</v>
      </c>
      <c r="H53" s="549">
        <v>1.1641532182693481E-10</v>
      </c>
      <c r="I53" s="1022"/>
      <c r="J53" s="201"/>
      <c r="K53" s="21"/>
      <c r="L53" s="21"/>
      <c r="M53" s="21"/>
      <c r="N53" s="21"/>
      <c r="O53" s="21"/>
    </row>
    <row r="54" spans="2:15" ht="12" hidden="1">
      <c r="B54" s="700" t="s">
        <v>6</v>
      </c>
      <c r="C54" s="542" t="s">
        <v>393</v>
      </c>
      <c r="D54" s="548" t="s">
        <v>504</v>
      </c>
      <c r="E54" s="539">
        <v>0</v>
      </c>
      <c r="F54" s="539">
        <v>0</v>
      </c>
      <c r="G54" s="552">
        <v>0</v>
      </c>
      <c r="H54" s="549">
        <v>-5.4569682106375694E-11</v>
      </c>
      <c r="I54" s="1022"/>
      <c r="J54" s="201"/>
      <c r="K54" s="21"/>
      <c r="L54" s="21"/>
      <c r="M54" s="21"/>
      <c r="N54" s="21"/>
      <c r="O54" s="21"/>
    </row>
    <row r="55" spans="2:15" ht="15" customHeight="1" hidden="1">
      <c r="B55" s="1090" t="s">
        <v>280</v>
      </c>
      <c r="C55" s="1091"/>
      <c r="D55" s="1092"/>
      <c r="E55" s="545">
        <v>0</v>
      </c>
      <c r="F55" s="545">
        <v>0</v>
      </c>
      <c r="G55" s="713">
        <v>0</v>
      </c>
      <c r="H55" s="545">
        <v>4.0381564758718014E-10</v>
      </c>
      <c r="I55" s="1022"/>
      <c r="J55" s="201"/>
      <c r="K55" s="21"/>
      <c r="L55" s="21"/>
      <c r="M55" s="21"/>
      <c r="N55" s="21"/>
      <c r="O55" s="21"/>
    </row>
    <row r="56" spans="9:15" ht="12.75" thickBot="1">
      <c r="I56" s="1022"/>
      <c r="J56" s="201"/>
      <c r="K56" s="21"/>
      <c r="L56" s="21"/>
      <c r="M56" s="21"/>
      <c r="N56" s="21"/>
      <c r="O56" s="21"/>
    </row>
    <row r="57" spans="2:15" ht="13.5" thickBot="1">
      <c r="B57" s="1111" t="s">
        <v>401</v>
      </c>
      <c r="C57" s="1112"/>
      <c r="D57" s="1112"/>
      <c r="E57" s="1112"/>
      <c r="F57" s="1112"/>
      <c r="G57" s="1112"/>
      <c r="H57" s="1113"/>
      <c r="I57" s="1022"/>
      <c r="J57" s="201"/>
      <c r="K57" s="21"/>
      <c r="L57" s="21"/>
      <c r="M57" s="21"/>
      <c r="N57" s="21"/>
      <c r="O57" s="21"/>
    </row>
    <row r="58" spans="9:15" ht="3.75" customHeight="1">
      <c r="I58" s="1022"/>
      <c r="J58" s="201"/>
      <c r="K58" s="21"/>
      <c r="L58" s="21"/>
      <c r="M58" s="21"/>
      <c r="N58" s="21"/>
      <c r="O58" s="21"/>
    </row>
    <row r="59" spans="2:15" ht="12.75" customHeight="1">
      <c r="B59" s="1106" t="s">
        <v>396</v>
      </c>
      <c r="C59" s="1106"/>
      <c r="D59" s="1106"/>
      <c r="E59" s="1106"/>
      <c r="F59" s="546"/>
      <c r="G59" s="562" t="s">
        <v>8</v>
      </c>
      <c r="H59" s="562" t="s">
        <v>11</v>
      </c>
      <c r="I59" s="1022"/>
      <c r="J59" s="201"/>
      <c r="K59" s="21"/>
      <c r="L59" s="21"/>
      <c r="M59" s="21"/>
      <c r="N59" s="21"/>
      <c r="O59" s="21"/>
    </row>
    <row r="60" spans="2:15" ht="12.75">
      <c r="B60" s="1099" t="s">
        <v>427</v>
      </c>
      <c r="C60" s="1100"/>
      <c r="D60" s="1100"/>
      <c r="E60" s="1101"/>
      <c r="F60" s="546"/>
      <c r="G60" s="1026">
        <v>0.9999</v>
      </c>
      <c r="H60" s="1026">
        <v>0.9999</v>
      </c>
      <c r="I60" s="1022"/>
      <c r="J60" s="201"/>
      <c r="K60" s="21"/>
      <c r="L60" s="21"/>
      <c r="M60" s="21"/>
      <c r="N60" s="21"/>
      <c r="O60" s="21"/>
    </row>
    <row r="61" spans="2:15" ht="12.75">
      <c r="B61" s="1099" t="s">
        <v>428</v>
      </c>
      <c r="C61" s="1100"/>
      <c r="D61" s="1100"/>
      <c r="E61" s="1101"/>
      <c r="F61" s="546"/>
      <c r="G61" s="1027">
        <v>1.334</v>
      </c>
      <c r="H61" s="1027">
        <v>1.334</v>
      </c>
      <c r="I61" s="1022"/>
      <c r="J61" s="201"/>
      <c r="K61" s="21"/>
      <c r="L61" s="21"/>
      <c r="M61" s="21"/>
      <c r="N61" s="21"/>
      <c r="O61" s="21"/>
    </row>
    <row r="62" spans="2:15" ht="12.75">
      <c r="B62" s="1110" t="s">
        <v>509</v>
      </c>
      <c r="C62" s="1100"/>
      <c r="D62" s="1100"/>
      <c r="E62" s="1101"/>
      <c r="F62" s="546"/>
      <c r="G62" s="1027">
        <v>4.8865</v>
      </c>
      <c r="H62" s="1028">
        <v>4.8865</v>
      </c>
      <c r="I62" s="1022"/>
      <c r="J62" s="201"/>
      <c r="K62" s="21"/>
      <c r="L62" s="21"/>
      <c r="M62" s="21"/>
      <c r="N62" s="21"/>
      <c r="O62" s="21"/>
    </row>
    <row r="63" spans="2:15" ht="12.75">
      <c r="B63" s="1099" t="s">
        <v>429</v>
      </c>
      <c r="C63" s="1100"/>
      <c r="D63" s="1100"/>
      <c r="E63" s="1101"/>
      <c r="F63" s="546"/>
      <c r="G63" s="1029">
        <v>5673158</v>
      </c>
      <c r="H63" s="1029">
        <v>352548</v>
      </c>
      <c r="I63" s="1022"/>
      <c r="J63" s="201"/>
      <c r="K63" s="21"/>
      <c r="L63" s="21"/>
      <c r="M63" s="21"/>
      <c r="N63" s="21"/>
      <c r="O63" s="21"/>
    </row>
    <row r="64" spans="2:15" ht="12.75">
      <c r="B64" s="1099" t="s">
        <v>430</v>
      </c>
      <c r="C64" s="1100"/>
      <c r="D64" s="1100"/>
      <c r="E64" s="1101"/>
      <c r="F64" s="546"/>
      <c r="G64" s="1029">
        <v>7656670</v>
      </c>
      <c r="H64" s="1029">
        <v>475810</v>
      </c>
      <c r="I64" s="1022"/>
      <c r="J64" s="201"/>
      <c r="K64" s="21"/>
      <c r="L64" s="21"/>
      <c r="M64" s="21"/>
      <c r="N64" s="21"/>
      <c r="O64" s="21"/>
    </row>
    <row r="65" spans="2:15" ht="12.75">
      <c r="B65" s="1099" t="s">
        <v>431</v>
      </c>
      <c r="C65" s="1100"/>
      <c r="D65" s="1100"/>
      <c r="E65" s="1101"/>
      <c r="F65" s="546"/>
      <c r="G65" s="1029">
        <v>2113240.9100000006</v>
      </c>
      <c r="H65" s="1029">
        <v>131323.56</v>
      </c>
      <c r="I65" s="1022"/>
      <c r="J65" s="201"/>
      <c r="K65" s="21"/>
      <c r="L65" s="21"/>
      <c r="M65" s="21"/>
      <c r="N65" s="21"/>
      <c r="O65" s="21"/>
    </row>
    <row r="66" spans="2:15" ht="12.75">
      <c r="B66" s="1107" t="s">
        <v>512</v>
      </c>
      <c r="C66" s="1108"/>
      <c r="D66" s="1108"/>
      <c r="E66" s="1109"/>
      <c r="F66" s="546"/>
      <c r="G66" s="1030">
        <v>7740893.038052986</v>
      </c>
      <c r="H66" s="1030">
        <v>481043.96921717766</v>
      </c>
      <c r="I66" s="1022"/>
      <c r="J66" s="201"/>
      <c r="K66" s="21"/>
      <c r="L66" s="21"/>
      <c r="M66" s="21"/>
      <c r="N66" s="21"/>
      <c r="O66" s="21"/>
    </row>
    <row r="67" spans="2:15" ht="3.75" customHeight="1">
      <c r="B67" s="591"/>
      <c r="C67" s="591"/>
      <c r="D67" s="591"/>
      <c r="E67" s="591"/>
      <c r="F67" s="546"/>
      <c r="G67" s="592"/>
      <c r="H67" s="592"/>
      <c r="I67" s="1022"/>
      <c r="J67" s="201"/>
      <c r="K67" s="21"/>
      <c r="L67" s="21"/>
      <c r="M67" s="21"/>
      <c r="N67" s="21"/>
      <c r="O67" s="21"/>
    </row>
    <row r="68" spans="2:15" ht="12.75">
      <c r="B68" s="1098" t="s">
        <v>510</v>
      </c>
      <c r="C68" s="1098"/>
      <c r="D68" s="1098"/>
      <c r="E68" s="1098"/>
      <c r="F68" s="546"/>
      <c r="G68" s="124" t="s">
        <v>397</v>
      </c>
      <c r="H68" s="593">
        <v>42312</v>
      </c>
      <c r="I68" s="1022"/>
      <c r="J68" s="201"/>
      <c r="K68" s="21"/>
      <c r="L68" s="21"/>
      <c r="M68" s="21"/>
      <c r="N68" s="21"/>
      <c r="O68" s="21"/>
    </row>
    <row r="69" spans="2:15" ht="12.75">
      <c r="B69" s="1099" t="s">
        <v>432</v>
      </c>
      <c r="C69" s="1100"/>
      <c r="D69" s="1100"/>
      <c r="E69" s="1101"/>
      <c r="F69" s="546"/>
      <c r="G69" s="1029">
        <v>13148.91</v>
      </c>
      <c r="H69" s="1029">
        <v>817.119999999999</v>
      </c>
      <c r="I69" s="1022"/>
      <c r="J69" s="201"/>
      <c r="K69" s="21"/>
      <c r="L69" s="21"/>
      <c r="M69" s="21"/>
      <c r="N69" s="21"/>
      <c r="O69" s="21"/>
    </row>
    <row r="70" spans="2:15" ht="12.75">
      <c r="B70" s="1099" t="s">
        <v>492</v>
      </c>
      <c r="C70" s="1100"/>
      <c r="D70" s="1100"/>
      <c r="E70" s="1101"/>
      <c r="F70" s="546"/>
      <c r="G70" s="1029">
        <v>75035.37</v>
      </c>
      <c r="H70" s="1029">
        <v>4662.94</v>
      </c>
      <c r="I70" s="1022"/>
      <c r="J70" s="201"/>
      <c r="K70" s="21"/>
      <c r="L70" s="21"/>
      <c r="M70" s="21"/>
      <c r="N70" s="21"/>
      <c r="O70" s="21"/>
    </row>
    <row r="71" spans="2:15" ht="12.75">
      <c r="B71" s="1102" t="s">
        <v>543</v>
      </c>
      <c r="C71" s="1103"/>
      <c r="D71" s="1103"/>
      <c r="E71" s="1104"/>
      <c r="F71" s="546"/>
      <c r="G71" s="1029">
        <v>199822.44</v>
      </c>
      <c r="H71" s="1029">
        <v>12417.61</v>
      </c>
      <c r="I71" s="1022"/>
      <c r="J71" s="201"/>
      <c r="K71" s="21"/>
      <c r="L71" s="21"/>
      <c r="M71" s="21"/>
      <c r="N71" s="21"/>
      <c r="O71" s="21"/>
    </row>
    <row r="72" spans="2:15" ht="12.75">
      <c r="B72" s="1096" t="s">
        <v>463</v>
      </c>
      <c r="C72" s="1096"/>
      <c r="D72" s="1096"/>
      <c r="E72" s="1096"/>
      <c r="F72" s="546"/>
      <c r="G72" s="741">
        <v>288006.72</v>
      </c>
      <c r="H72" s="741">
        <v>17897.67</v>
      </c>
      <c r="I72" s="1022"/>
      <c r="J72" s="201"/>
      <c r="K72" s="21"/>
      <c r="L72" s="21"/>
      <c r="M72" s="21"/>
      <c r="N72" s="21"/>
      <c r="O72" s="21"/>
    </row>
    <row r="73" spans="2:15" ht="15" customHeight="1">
      <c r="B73" s="1105" t="s">
        <v>462</v>
      </c>
      <c r="C73" s="1105"/>
      <c r="D73" s="1105"/>
      <c r="E73" s="1105"/>
      <c r="F73" s="546"/>
      <c r="G73" s="1087">
        <v>305904.38999999996</v>
      </c>
      <c r="H73" s="1088"/>
      <c r="I73" s="1022"/>
      <c r="J73" s="201"/>
      <c r="K73" s="21"/>
      <c r="L73" s="21"/>
      <c r="M73" s="21"/>
      <c r="N73" s="21"/>
      <c r="O73" s="21"/>
    </row>
    <row r="74" spans="2:15" ht="12.75">
      <c r="B74" s="714" t="s">
        <v>461</v>
      </c>
      <c r="F74" s="546"/>
      <c r="I74" s="1022"/>
      <c r="J74" s="201"/>
      <c r="K74" s="21"/>
      <c r="L74" s="21"/>
      <c r="M74" s="21"/>
      <c r="N74" s="21"/>
      <c r="O74" s="21"/>
    </row>
    <row r="75" spans="2:15" ht="12.75">
      <c r="B75" s="1089" t="s">
        <v>433</v>
      </c>
      <c r="C75" s="1089"/>
      <c r="D75" s="1089"/>
      <c r="E75" s="1089"/>
      <c r="F75" s="546"/>
      <c r="G75" s="918">
        <v>2038205.5400000005</v>
      </c>
      <c r="H75" s="918">
        <v>126660.62</v>
      </c>
      <c r="I75" s="1022"/>
      <c r="J75" s="201"/>
      <c r="K75" s="21"/>
      <c r="L75" s="21"/>
      <c r="M75" s="21"/>
      <c r="N75" s="21"/>
      <c r="O75" s="21"/>
    </row>
    <row r="76" spans="2:15" ht="12.75">
      <c r="B76" s="1095" t="s">
        <v>511</v>
      </c>
      <c r="C76" s="1095"/>
      <c r="D76" s="1095"/>
      <c r="E76" s="1095"/>
      <c r="F76" s="546"/>
      <c r="G76" s="919">
        <v>7466035.228052986</v>
      </c>
      <c r="H76" s="919">
        <v>463963.41921717767</v>
      </c>
      <c r="I76" s="1022"/>
      <c r="J76" s="201"/>
      <c r="K76" s="21"/>
      <c r="L76" s="21"/>
      <c r="M76" s="21"/>
      <c r="N76" s="21"/>
      <c r="O76" s="21"/>
    </row>
    <row r="77" spans="2:18" ht="12.75" customHeight="1">
      <c r="B77" s="1096" t="s">
        <v>473</v>
      </c>
      <c r="C77" s="1096"/>
      <c r="D77" s="1096"/>
      <c r="E77" s="1096"/>
      <c r="G77" s="1097">
        <v>7929998.6472701635</v>
      </c>
      <c r="H77" s="1097"/>
      <c r="I77" s="1022"/>
      <c r="J77" s="201"/>
      <c r="K77" s="21"/>
      <c r="L77" s="21"/>
      <c r="M77" s="740"/>
      <c r="N77" s="740"/>
      <c r="O77" s="740"/>
      <c r="P77" s="740"/>
      <c r="Q77" s="740"/>
      <c r="R77" s="740"/>
    </row>
    <row r="78" spans="7:12" ht="3.75" customHeight="1">
      <c r="G78" s="617"/>
      <c r="H78" s="617"/>
      <c r="I78" s="1022"/>
      <c r="J78" s="201"/>
      <c r="K78" s="21"/>
      <c r="L78" s="21"/>
    </row>
    <row r="79" spans="2:12" ht="15.75">
      <c r="B79" s="1090" t="s">
        <v>474</v>
      </c>
      <c r="C79" s="1091"/>
      <c r="D79" s="1091"/>
      <c r="E79" s="1092"/>
      <c r="G79" s="1093">
        <v>1844781.1099999999</v>
      </c>
      <c r="H79" s="1094"/>
      <c r="I79" s="1022"/>
      <c r="J79" s="201"/>
      <c r="K79" s="21"/>
      <c r="L79" s="21"/>
    </row>
    <row r="80" spans="9:12" ht="12">
      <c r="I80" s="1022"/>
      <c r="J80" s="201"/>
      <c r="K80" s="21"/>
      <c r="L80" s="21"/>
    </row>
    <row r="81" spans="7:10" ht="12" hidden="1">
      <c r="G81" s="884">
        <v>3163736.0300000324</v>
      </c>
      <c r="H81" s="884">
        <v>196604.68000000023</v>
      </c>
      <c r="I81" s="1018"/>
      <c r="J81" s="1018"/>
    </row>
    <row r="82" spans="7:10" ht="12" hidden="1">
      <c r="G82" s="884">
        <v>9715325.580000006</v>
      </c>
      <c r="H82" s="884">
        <v>603741.5400000003</v>
      </c>
      <c r="I82" s="1018"/>
      <c r="J82" s="1018"/>
    </row>
    <row r="83" spans="7:8" ht="12" hidden="1">
      <c r="G83" s="884">
        <v>-1125530.490000032</v>
      </c>
      <c r="H83" s="884">
        <v>-69944.06000000023</v>
      </c>
    </row>
    <row r="84" spans="7:8" ht="12" hidden="1">
      <c r="G84" s="884">
        <v>-2249290.35194702</v>
      </c>
      <c r="H84" s="884">
        <v>-139778.1207828226</v>
      </c>
    </row>
  </sheetData>
  <sheetProtection/>
  <mergeCells count="29">
    <mergeCell ref="B55:D55"/>
    <mergeCell ref="B57:H57"/>
    <mergeCell ref="B23:C23"/>
    <mergeCell ref="B25:H25"/>
    <mergeCell ref="B7:H7"/>
    <mergeCell ref="H28:H30"/>
    <mergeCell ref="B33:C33"/>
    <mergeCell ref="B35:H35"/>
    <mergeCell ref="B59:E59"/>
    <mergeCell ref="B60:E60"/>
    <mergeCell ref="B63:E63"/>
    <mergeCell ref="B64:E64"/>
    <mergeCell ref="B65:E65"/>
    <mergeCell ref="B66:E66"/>
    <mergeCell ref="B61:E61"/>
    <mergeCell ref="B62:E62"/>
    <mergeCell ref="B68:E68"/>
    <mergeCell ref="B69:E69"/>
    <mergeCell ref="B70:E70"/>
    <mergeCell ref="B71:E71"/>
    <mergeCell ref="B72:E72"/>
    <mergeCell ref="B73:E73"/>
    <mergeCell ref="G73:H73"/>
    <mergeCell ref="B75:E75"/>
    <mergeCell ref="B79:E79"/>
    <mergeCell ref="G79:H79"/>
    <mergeCell ref="B76:E76"/>
    <mergeCell ref="B77:E77"/>
    <mergeCell ref="G77:H77"/>
  </mergeCells>
  <printOptions horizontalCentered="1"/>
  <pageMargins left="0" right="0" top="0.62" bottom="0.3937007874015748" header="0" footer="0"/>
  <pageSetup firstPageNumber="10" useFirstPageNumber="1" fitToHeight="1" fitToWidth="1" horizontalDpi="600" verticalDpi="600" orientation="portrait" paperSize="9" r:id="rId2"/>
  <headerFooter alignWithMargins="0">
    <oddFooter>&amp;CPágina N°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182"/>
  <sheetViews>
    <sheetView showGridLines="0" zoomScalePageLayoutView="0" workbookViewId="0" topLeftCell="A25">
      <selection activeCell="G83" sqref="G83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1.28125" style="0" bestFit="1" customWidth="1"/>
    <col min="8" max="8" width="11.7109375" style="0" customWidth="1"/>
    <col min="9" max="9" width="14.140625" style="0" customWidth="1"/>
    <col min="11" max="11" width="8.28125" style="0" customWidth="1"/>
  </cols>
  <sheetData>
    <row r="1" spans="1:11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</row>
    <row r="2" spans="1:7" ht="18" customHeight="1">
      <c r="A2" s="37"/>
      <c r="B2"/>
      <c r="C2"/>
      <c r="F2" s="36" t="s">
        <v>320</v>
      </c>
      <c r="G2" s="1"/>
    </row>
    <row r="3" spans="1:7" ht="18" customHeight="1">
      <c r="A3" s="37"/>
      <c r="B3"/>
      <c r="C3"/>
      <c r="F3" s="36" t="s">
        <v>319</v>
      </c>
      <c r="G3" s="1"/>
    </row>
    <row r="4" spans="1:11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</row>
    <row r="5" spans="1:7" ht="12.75">
      <c r="A5" s="28"/>
      <c r="B5"/>
      <c r="C5"/>
      <c r="F5" s="246" t="s">
        <v>513</v>
      </c>
      <c r="G5" s="29"/>
    </row>
    <row r="7" spans="6:7" ht="13.5" thickBot="1">
      <c r="F7" s="163" t="s">
        <v>301</v>
      </c>
      <c r="G7" s="293">
        <v>9.563</v>
      </c>
    </row>
    <row r="8" spans="3:9" ht="19.5" customHeight="1">
      <c r="C8" s="1125"/>
      <c r="D8" s="1127" t="s">
        <v>22</v>
      </c>
      <c r="E8" s="1120" t="s">
        <v>298</v>
      </c>
      <c r="F8" s="1120" t="s">
        <v>302</v>
      </c>
      <c r="G8" s="531" t="s">
        <v>363</v>
      </c>
      <c r="H8" s="1129" t="s">
        <v>297</v>
      </c>
      <c r="I8" s="1118" t="s">
        <v>303</v>
      </c>
    </row>
    <row r="9" spans="3:9" ht="19.5" customHeight="1" thickBot="1">
      <c r="C9" s="1126"/>
      <c r="D9" s="1128"/>
      <c r="E9" s="1121"/>
      <c r="F9" s="1121"/>
      <c r="G9" s="532">
        <v>42308</v>
      </c>
      <c r="H9" s="1130"/>
      <c r="I9" s="1119"/>
    </row>
    <row r="10" spans="3:9" s="23" customFormat="1" ht="13.5" thickBot="1">
      <c r="C10" s="123"/>
      <c r="D10" s="149"/>
      <c r="E10" s="123"/>
      <c r="F10" s="185"/>
      <c r="G10" s="185"/>
      <c r="H10" s="185"/>
      <c r="I10" s="185"/>
    </row>
    <row r="11" spans="3:9" ht="13.5" thickBot="1">
      <c r="C11" s="152"/>
      <c r="D11" s="153"/>
      <c r="E11" s="154"/>
      <c r="F11" s="245"/>
      <c r="G11" s="245"/>
      <c r="H11" s="245"/>
      <c r="I11" s="186"/>
    </row>
    <row r="12" spans="3:9" ht="12.75">
      <c r="C12" s="151"/>
      <c r="D12" s="145" t="s">
        <v>246</v>
      </c>
      <c r="E12" s="264">
        <v>22002762.019999996</v>
      </c>
      <c r="F12" s="264">
        <v>22002762.019999996</v>
      </c>
      <c r="G12" s="264">
        <v>9876305.039999988</v>
      </c>
      <c r="H12" s="264">
        <v>9876305.039999988</v>
      </c>
      <c r="I12" s="265">
        <v>94447105.11</v>
      </c>
    </row>
    <row r="13" spans="3:9" ht="12.75">
      <c r="C13" s="229" t="s">
        <v>95</v>
      </c>
      <c r="D13" s="582" t="s">
        <v>1</v>
      </c>
      <c r="E13" s="266">
        <v>2500376.26</v>
      </c>
      <c r="F13" s="266">
        <v>2500376.26</v>
      </c>
      <c r="G13" s="267">
        <v>1065626.2699999928</v>
      </c>
      <c r="H13" s="325">
        <v>1065626.2699999928</v>
      </c>
      <c r="I13" s="321">
        <v>10190584.02</v>
      </c>
    </row>
    <row r="14" spans="3:9" ht="12.75">
      <c r="C14" s="231" t="s">
        <v>106</v>
      </c>
      <c r="D14" s="583" t="s">
        <v>36</v>
      </c>
      <c r="E14" s="267">
        <v>1359616.3</v>
      </c>
      <c r="F14" s="267">
        <v>1359616.3</v>
      </c>
      <c r="G14" s="267">
        <v>644946.1199999998</v>
      </c>
      <c r="H14" s="326">
        <v>644946.1199999998</v>
      </c>
      <c r="I14" s="322">
        <v>6167619.75</v>
      </c>
    </row>
    <row r="15" spans="3:9" ht="12.75">
      <c r="C15" s="231" t="s">
        <v>109</v>
      </c>
      <c r="D15" s="583" t="s">
        <v>37</v>
      </c>
      <c r="E15" s="267">
        <v>2303529.72</v>
      </c>
      <c r="F15" s="267">
        <v>2303529.72</v>
      </c>
      <c r="G15" s="267">
        <v>1014649.8900000008</v>
      </c>
      <c r="H15" s="326">
        <v>1014649.8900000008</v>
      </c>
      <c r="I15" s="322">
        <v>9703096.9</v>
      </c>
    </row>
    <row r="16" spans="3:9" ht="12.75">
      <c r="C16" s="231" t="s">
        <v>113</v>
      </c>
      <c r="D16" s="583" t="s">
        <v>19</v>
      </c>
      <c r="E16" s="267">
        <v>4936239.09</v>
      </c>
      <c r="F16" s="267">
        <v>4936239.09</v>
      </c>
      <c r="G16" s="267">
        <v>2174295.749999996</v>
      </c>
      <c r="H16" s="326">
        <v>2174295.749999996</v>
      </c>
      <c r="I16" s="322">
        <v>20792790.26</v>
      </c>
    </row>
    <row r="17" spans="3:9" ht="12.75">
      <c r="C17" s="231" t="s">
        <v>115</v>
      </c>
      <c r="D17" s="583" t="s">
        <v>15</v>
      </c>
      <c r="E17" s="267">
        <v>482356.92</v>
      </c>
      <c r="F17" s="267">
        <v>482356.92</v>
      </c>
      <c r="G17" s="267">
        <v>212466.93999999983</v>
      </c>
      <c r="H17" s="326">
        <v>212466.93999999983</v>
      </c>
      <c r="I17" s="322">
        <v>2031821.35</v>
      </c>
    </row>
    <row r="18" spans="3:9" ht="12.75">
      <c r="C18" s="231" t="s">
        <v>117</v>
      </c>
      <c r="D18" s="583" t="s">
        <v>14</v>
      </c>
      <c r="E18" s="267">
        <v>290740.92</v>
      </c>
      <c r="F18" s="267">
        <v>290740.92</v>
      </c>
      <c r="G18" s="267">
        <v>137915.6500000001</v>
      </c>
      <c r="H18" s="326">
        <v>137915.6500000001</v>
      </c>
      <c r="I18" s="322">
        <v>1318887.36</v>
      </c>
    </row>
    <row r="19" spans="3:9" ht="12.75">
      <c r="C19" s="231" t="s">
        <v>119</v>
      </c>
      <c r="D19" s="583" t="s">
        <v>13</v>
      </c>
      <c r="E19" s="267">
        <v>1161487.42</v>
      </c>
      <c r="F19" s="267">
        <v>1161487.42</v>
      </c>
      <c r="G19" s="267">
        <v>511607.5099999998</v>
      </c>
      <c r="H19" s="326">
        <v>511607.5099999998</v>
      </c>
      <c r="I19" s="322">
        <v>4892502.62</v>
      </c>
    </row>
    <row r="20" spans="3:9" ht="12.75">
      <c r="C20" s="231" t="s">
        <v>144</v>
      </c>
      <c r="D20" s="583" t="s">
        <v>3</v>
      </c>
      <c r="E20" s="267">
        <v>1083532.83</v>
      </c>
      <c r="F20" s="267">
        <v>1083532.83</v>
      </c>
      <c r="G20" s="267">
        <v>477270.43000000087</v>
      </c>
      <c r="H20" s="326">
        <v>477270.43000000087</v>
      </c>
      <c r="I20" s="322">
        <v>4564137.12</v>
      </c>
    </row>
    <row r="21" spans="3:9" ht="12.75">
      <c r="C21" s="231" t="s">
        <v>132</v>
      </c>
      <c r="D21" s="583" t="s">
        <v>12</v>
      </c>
      <c r="E21" s="267">
        <v>1732864.43</v>
      </c>
      <c r="F21" s="267">
        <v>1732864.43</v>
      </c>
      <c r="G21" s="267">
        <v>763285.4499999991</v>
      </c>
      <c r="H21" s="326">
        <v>763285.4499999991</v>
      </c>
      <c r="I21" s="322">
        <v>7299298.76</v>
      </c>
    </row>
    <row r="22" spans="3:9" ht="12.75">
      <c r="C22" s="231" t="s">
        <v>134</v>
      </c>
      <c r="D22" s="583" t="s">
        <v>4</v>
      </c>
      <c r="E22" s="267">
        <v>1299302.57</v>
      </c>
      <c r="F22" s="267">
        <v>1299302.57</v>
      </c>
      <c r="G22" s="267">
        <v>572311.930000001</v>
      </c>
      <c r="H22" s="326">
        <v>572311.930000001</v>
      </c>
      <c r="I22" s="322">
        <v>5473018.99</v>
      </c>
    </row>
    <row r="23" spans="3:9" ht="12.75">
      <c r="C23" s="231" t="s">
        <v>138</v>
      </c>
      <c r="D23" s="583" t="s">
        <v>10</v>
      </c>
      <c r="E23" s="267">
        <v>367530.83</v>
      </c>
      <c r="F23" s="267">
        <v>367530.83</v>
      </c>
      <c r="G23" s="267">
        <v>174341.41000000032</v>
      </c>
      <c r="H23" s="326">
        <v>174341.41000000032</v>
      </c>
      <c r="I23" s="322">
        <v>1667226.9</v>
      </c>
    </row>
    <row r="24" spans="3:9" ht="12.75">
      <c r="C24" s="232" t="s">
        <v>141</v>
      </c>
      <c r="D24" s="584" t="s">
        <v>11</v>
      </c>
      <c r="E24" s="268">
        <v>4485184.73</v>
      </c>
      <c r="F24" s="268">
        <v>4485184.73</v>
      </c>
      <c r="G24" s="268">
        <v>2127587.6899999967</v>
      </c>
      <c r="H24" s="327">
        <v>2127587.6899999967</v>
      </c>
      <c r="I24" s="323">
        <v>20346121.08</v>
      </c>
    </row>
    <row r="25" spans="3:9" ht="12.75">
      <c r="C25" s="146"/>
      <c r="D25" s="145" t="s">
        <v>248</v>
      </c>
      <c r="E25" s="269">
        <v>1082651.11</v>
      </c>
      <c r="F25" s="269">
        <v>1082651.11</v>
      </c>
      <c r="G25" s="269">
        <v>0</v>
      </c>
      <c r="H25" s="269">
        <v>0</v>
      </c>
      <c r="I25" s="270">
        <v>0</v>
      </c>
    </row>
    <row r="26" spans="3:9" ht="13.5" thickBot="1">
      <c r="C26" s="148" t="s">
        <v>130</v>
      </c>
      <c r="D26" s="585" t="s">
        <v>7</v>
      </c>
      <c r="E26" s="271">
        <v>1082651.11</v>
      </c>
      <c r="F26" s="271">
        <v>1082651.11</v>
      </c>
      <c r="G26" s="271">
        <v>0</v>
      </c>
      <c r="H26" s="325">
        <v>0</v>
      </c>
      <c r="I26" s="322">
        <v>0</v>
      </c>
    </row>
    <row r="27" spans="3:9" ht="13.5" thickBot="1">
      <c r="C27" s="143" t="s">
        <v>244</v>
      </c>
      <c r="D27" s="144"/>
      <c r="E27" s="256">
        <v>23085413.129999995</v>
      </c>
      <c r="F27" s="256">
        <v>23085413.129999995</v>
      </c>
      <c r="G27" s="256">
        <v>9876305.039999988</v>
      </c>
      <c r="H27" s="256">
        <v>9876305.039999988</v>
      </c>
      <c r="I27" s="272">
        <v>94447105.11</v>
      </c>
    </row>
    <row r="28" spans="3:9" ht="13.5" thickBot="1">
      <c r="C28" s="1"/>
      <c r="D28" s="1"/>
      <c r="E28" s="273"/>
      <c r="F28" s="274"/>
      <c r="G28" s="273"/>
      <c r="H28" s="274"/>
      <c r="I28" s="274"/>
    </row>
    <row r="29" spans="3:9" ht="13.5" thickBot="1">
      <c r="C29" s="155"/>
      <c r="D29" s="156"/>
      <c r="E29" s="275"/>
      <c r="F29" s="275"/>
      <c r="G29" s="275"/>
      <c r="H29" s="275"/>
      <c r="I29" s="276"/>
    </row>
    <row r="30" spans="3:9" ht="12.75">
      <c r="C30" s="158" t="s">
        <v>101</v>
      </c>
      <c r="D30" s="157"/>
      <c r="E30" s="277">
        <v>6976222.4</v>
      </c>
      <c r="F30" s="277">
        <v>6976222.4</v>
      </c>
      <c r="G30" s="277">
        <v>3683618.1600000006</v>
      </c>
      <c r="H30" s="278">
        <v>385194.83</v>
      </c>
      <c r="I30" s="277">
        <v>3683618.1600000006</v>
      </c>
    </row>
    <row r="31" spans="3:9" ht="12.75">
      <c r="C31" s="147" t="s">
        <v>94</v>
      </c>
      <c r="D31" s="586" t="s">
        <v>1</v>
      </c>
      <c r="E31" s="271">
        <v>6976222.4</v>
      </c>
      <c r="F31" s="271">
        <v>6976222.4</v>
      </c>
      <c r="G31" s="271">
        <v>3683618.1600000006</v>
      </c>
      <c r="H31" s="328">
        <v>385194.83</v>
      </c>
      <c r="I31" s="324">
        <v>3683618.1600000006</v>
      </c>
    </row>
    <row r="32" spans="3:9" s="150" customFormat="1" ht="12.75">
      <c r="C32" s="159"/>
      <c r="D32" s="160" t="s">
        <v>249</v>
      </c>
      <c r="E32" s="270">
        <v>70601385</v>
      </c>
      <c r="F32" s="270">
        <v>64843054.93000001</v>
      </c>
      <c r="G32" s="270">
        <v>4.0381564758718014E-10</v>
      </c>
      <c r="H32" s="269">
        <v>0</v>
      </c>
      <c r="I32" s="270">
        <v>4.0381564758718014E-10</v>
      </c>
    </row>
    <row r="33" spans="3:9" ht="12.75">
      <c r="C33" s="229" t="s">
        <v>96</v>
      </c>
      <c r="D33" s="582" t="s">
        <v>1</v>
      </c>
      <c r="E33" s="266">
        <v>7000000</v>
      </c>
      <c r="F33" s="266">
        <v>6675235.05</v>
      </c>
      <c r="G33" s="266">
        <v>1.4842953532934189E-09</v>
      </c>
      <c r="H33" s="325">
        <v>0</v>
      </c>
      <c r="I33" s="321">
        <v>1.4842953532934189E-09</v>
      </c>
    </row>
    <row r="34" spans="3:9" ht="12.75">
      <c r="C34" s="231" t="s">
        <v>107</v>
      </c>
      <c r="D34" s="583" t="s">
        <v>36</v>
      </c>
      <c r="E34" s="267">
        <v>4000000</v>
      </c>
      <c r="F34" s="267">
        <v>3992411.69</v>
      </c>
      <c r="G34" s="267">
        <v>-1.0186340659856796E-09</v>
      </c>
      <c r="H34" s="326">
        <v>0</v>
      </c>
      <c r="I34" s="322">
        <v>-1.0186340659856796E-09</v>
      </c>
    </row>
    <row r="35" spans="3:9" ht="12.75">
      <c r="C35" s="231" t="s">
        <v>110</v>
      </c>
      <c r="D35" s="583" t="s">
        <v>37</v>
      </c>
      <c r="E35" s="267">
        <v>4000000</v>
      </c>
      <c r="F35" s="267">
        <v>1593894.71</v>
      </c>
      <c r="G35" s="267">
        <v>-1.673470251262188E-10</v>
      </c>
      <c r="H35" s="326">
        <v>0</v>
      </c>
      <c r="I35" s="322">
        <v>-1.673470251262188E-10</v>
      </c>
    </row>
    <row r="36" spans="3:9" ht="12.75">
      <c r="C36" s="231" t="s">
        <v>114</v>
      </c>
      <c r="D36" s="583" t="s">
        <v>19</v>
      </c>
      <c r="E36" s="267">
        <v>8000000</v>
      </c>
      <c r="F36" s="267">
        <v>7932966.35</v>
      </c>
      <c r="G36" s="267">
        <v>0</v>
      </c>
      <c r="H36" s="326">
        <v>0</v>
      </c>
      <c r="I36" s="322">
        <v>0</v>
      </c>
    </row>
    <row r="37" spans="3:9" ht="12.75">
      <c r="C37" s="231" t="s">
        <v>116</v>
      </c>
      <c r="D37" s="583" t="s">
        <v>15</v>
      </c>
      <c r="E37" s="267">
        <v>2000000</v>
      </c>
      <c r="F37" s="267">
        <v>1021027.61</v>
      </c>
      <c r="G37" s="267">
        <v>-3.2741809263825417E-11</v>
      </c>
      <c r="H37" s="326">
        <v>0</v>
      </c>
      <c r="I37" s="322">
        <v>-3.2741809263825417E-11</v>
      </c>
    </row>
    <row r="38" spans="3:9" ht="12.75">
      <c r="C38" s="231" t="s">
        <v>118</v>
      </c>
      <c r="D38" s="583" t="s">
        <v>14</v>
      </c>
      <c r="E38" s="267">
        <v>1528385</v>
      </c>
      <c r="F38" s="267">
        <v>1161739.8</v>
      </c>
      <c r="G38" s="267">
        <v>2.1464074961841106E-10</v>
      </c>
      <c r="H38" s="326">
        <v>0</v>
      </c>
      <c r="I38" s="322">
        <v>2.1464074961841106E-10</v>
      </c>
    </row>
    <row r="39" spans="3:9" ht="12.75">
      <c r="C39" s="231" t="s">
        <v>120</v>
      </c>
      <c r="D39" s="583" t="s">
        <v>13</v>
      </c>
      <c r="E39" s="267">
        <v>6000000</v>
      </c>
      <c r="F39" s="267">
        <v>5964737.43</v>
      </c>
      <c r="G39" s="267">
        <v>0</v>
      </c>
      <c r="H39" s="326">
        <v>0</v>
      </c>
      <c r="I39" s="322">
        <v>0</v>
      </c>
    </row>
    <row r="40" spans="3:9" ht="12.75">
      <c r="C40" s="231" t="s">
        <v>122</v>
      </c>
      <c r="D40" s="583" t="s">
        <v>9</v>
      </c>
      <c r="E40" s="267">
        <v>2000000</v>
      </c>
      <c r="F40" s="267">
        <v>2000000</v>
      </c>
      <c r="G40" s="267">
        <v>3.346940502524376E-10</v>
      </c>
      <c r="H40" s="326">
        <v>0</v>
      </c>
      <c r="I40" s="322">
        <v>3.346940502524376E-10</v>
      </c>
    </row>
    <row r="41" spans="3:9" ht="12.75">
      <c r="C41" s="231" t="s">
        <v>124</v>
      </c>
      <c r="D41" s="583" t="s">
        <v>8</v>
      </c>
      <c r="E41" s="267">
        <v>6000000</v>
      </c>
      <c r="F41" s="267">
        <v>6000000</v>
      </c>
      <c r="G41" s="267">
        <v>2.5029294192790985E-09</v>
      </c>
      <c r="H41" s="326">
        <v>0</v>
      </c>
      <c r="I41" s="322">
        <v>2.5029294192790985E-09</v>
      </c>
    </row>
    <row r="42" spans="3:9" ht="12.75">
      <c r="C42" s="231" t="s">
        <v>145</v>
      </c>
      <c r="D42" s="583" t="s">
        <v>3</v>
      </c>
      <c r="E42" s="267">
        <v>6600000</v>
      </c>
      <c r="F42" s="267">
        <v>6600000</v>
      </c>
      <c r="G42" s="267">
        <v>1.367880031466484E-09</v>
      </c>
      <c r="H42" s="326">
        <v>0</v>
      </c>
      <c r="I42" s="322">
        <v>1.367880031466484E-09</v>
      </c>
    </row>
    <row r="43" spans="3:9" ht="12.75">
      <c r="C43" s="231" t="s">
        <v>126</v>
      </c>
      <c r="D43" s="583" t="s">
        <v>5</v>
      </c>
      <c r="E43" s="267">
        <v>4798000</v>
      </c>
      <c r="F43" s="267">
        <v>4739105.13</v>
      </c>
      <c r="G43" s="267">
        <v>-1.6152625903487206E-09</v>
      </c>
      <c r="H43" s="326">
        <v>0</v>
      </c>
      <c r="I43" s="322">
        <v>-1.6152625903487206E-09</v>
      </c>
    </row>
    <row r="44" spans="3:9" ht="12.75">
      <c r="C44" s="231" t="s">
        <v>129</v>
      </c>
      <c r="D44" s="583" t="s">
        <v>7</v>
      </c>
      <c r="E44" s="267">
        <v>2500000</v>
      </c>
      <c r="F44" s="267">
        <v>2415835.7399999998</v>
      </c>
      <c r="G44" s="267">
        <v>-8.87666828930378E-10</v>
      </c>
      <c r="H44" s="326">
        <v>0</v>
      </c>
      <c r="I44" s="322">
        <v>-8.87666828930378E-10</v>
      </c>
    </row>
    <row r="45" spans="3:9" ht="12.75">
      <c r="C45" s="231" t="s">
        <v>300</v>
      </c>
      <c r="D45" s="583" t="s">
        <v>12</v>
      </c>
      <c r="E45" s="267">
        <v>4500000</v>
      </c>
      <c r="F45" s="267">
        <v>4454428.12</v>
      </c>
      <c r="G45" s="267">
        <v>-1.1496013030409813E-09</v>
      </c>
      <c r="H45" s="326">
        <v>0</v>
      </c>
      <c r="I45" s="322">
        <v>-1.1496013030409813E-09</v>
      </c>
    </row>
    <row r="46" spans="3:9" ht="12.75">
      <c r="C46" s="231" t="s">
        <v>135</v>
      </c>
      <c r="D46" s="583" t="s">
        <v>4</v>
      </c>
      <c r="E46" s="267">
        <v>3075000</v>
      </c>
      <c r="F46" s="267">
        <v>3075000</v>
      </c>
      <c r="G46" s="267">
        <v>-8.294591680169106E-10</v>
      </c>
      <c r="H46" s="326">
        <v>0</v>
      </c>
      <c r="I46" s="322">
        <v>-8.294591680169106E-10</v>
      </c>
    </row>
    <row r="47" spans="3:9" ht="12.75">
      <c r="C47" s="231" t="s">
        <v>139</v>
      </c>
      <c r="D47" s="583" t="s">
        <v>10</v>
      </c>
      <c r="E47" s="267">
        <v>2500000</v>
      </c>
      <c r="F47" s="267">
        <v>2477572.07</v>
      </c>
      <c r="G47" s="267">
        <v>1.382431946694851E-10</v>
      </c>
      <c r="H47" s="326">
        <v>0</v>
      </c>
      <c r="I47" s="322">
        <v>1.382431946694851E-10</v>
      </c>
    </row>
    <row r="48" spans="3:9" ht="12.75">
      <c r="C48" s="231" t="s">
        <v>142</v>
      </c>
      <c r="D48" s="583" t="s">
        <v>11</v>
      </c>
      <c r="E48" s="267">
        <v>5000000</v>
      </c>
      <c r="F48" s="267">
        <v>3678760.59</v>
      </c>
      <c r="G48" s="267">
        <v>1.1641532182693481E-10</v>
      </c>
      <c r="H48" s="326">
        <v>0</v>
      </c>
      <c r="I48" s="322">
        <v>1.1641532182693481E-10</v>
      </c>
    </row>
    <row r="49" spans="3:9" ht="12.75">
      <c r="C49" s="232" t="s">
        <v>143</v>
      </c>
      <c r="D49" s="233" t="s">
        <v>6</v>
      </c>
      <c r="E49" s="268">
        <v>1100000</v>
      </c>
      <c r="F49" s="268">
        <v>1060340.6400000001</v>
      </c>
      <c r="G49" s="268">
        <v>-5.4569682106375694E-11</v>
      </c>
      <c r="H49" s="326">
        <v>0</v>
      </c>
      <c r="I49" s="323">
        <v>-5.4569682106375694E-11</v>
      </c>
    </row>
    <row r="50" spans="3:9" s="150" customFormat="1" ht="12.75">
      <c r="C50" s="159"/>
      <c r="D50" s="160" t="s">
        <v>98</v>
      </c>
      <c r="E50" s="270">
        <v>20873530</v>
      </c>
      <c r="F50" s="270">
        <v>20873530</v>
      </c>
      <c r="G50" s="270">
        <v>7929998.65</v>
      </c>
      <c r="H50" s="269">
        <v>829237.54</v>
      </c>
      <c r="I50" s="270">
        <v>7929998.65</v>
      </c>
    </row>
    <row r="51" spans="3:9" ht="12.75">
      <c r="C51" s="229" t="s">
        <v>108</v>
      </c>
      <c r="D51" s="582" t="s">
        <v>37</v>
      </c>
      <c r="E51" s="266">
        <v>12741050</v>
      </c>
      <c r="F51" s="266">
        <v>12741050</v>
      </c>
      <c r="G51" s="266">
        <v>0</v>
      </c>
      <c r="H51" s="325">
        <v>0</v>
      </c>
      <c r="I51" s="321">
        <v>0</v>
      </c>
    </row>
    <row r="52" spans="3:9" ht="12.75">
      <c r="C52" s="231" t="s">
        <v>123</v>
      </c>
      <c r="D52" s="583" t="s">
        <v>8</v>
      </c>
      <c r="E52" s="267">
        <v>7656670</v>
      </c>
      <c r="F52" s="267">
        <v>7656670</v>
      </c>
      <c r="G52" s="267">
        <v>7466035.23</v>
      </c>
      <c r="H52" s="326">
        <v>780721.03</v>
      </c>
      <c r="I52" s="322">
        <v>7466035.23</v>
      </c>
    </row>
    <row r="53" spans="3:9" ht="12.75">
      <c r="C53" s="232" t="s">
        <v>140</v>
      </c>
      <c r="D53" s="584" t="s">
        <v>11</v>
      </c>
      <c r="E53" s="268">
        <v>475810</v>
      </c>
      <c r="F53" s="268">
        <v>475810</v>
      </c>
      <c r="G53" s="268">
        <v>463963.42</v>
      </c>
      <c r="H53" s="326">
        <v>48516.51</v>
      </c>
      <c r="I53" s="323">
        <v>463963.42</v>
      </c>
    </row>
    <row r="54" spans="3:9" ht="12.75">
      <c r="C54" s="159"/>
      <c r="D54" s="160" t="s">
        <v>254</v>
      </c>
      <c r="E54" s="270">
        <v>19630234.2</v>
      </c>
      <c r="F54" s="270">
        <v>19630234.38</v>
      </c>
      <c r="G54" s="270">
        <v>10252865.519999998</v>
      </c>
      <c r="H54" s="269">
        <v>1072139.03</v>
      </c>
      <c r="I54" s="270">
        <v>10252865.519999998</v>
      </c>
    </row>
    <row r="55" spans="3:9" ht="12.75">
      <c r="C55" s="229" t="s">
        <v>112</v>
      </c>
      <c r="D55" s="582" t="s">
        <v>19</v>
      </c>
      <c r="E55" s="266">
        <v>4053274.8</v>
      </c>
      <c r="F55" s="266">
        <v>4053274.8</v>
      </c>
      <c r="G55" s="266">
        <v>0</v>
      </c>
      <c r="H55" s="325">
        <v>0</v>
      </c>
      <c r="I55" s="321">
        <v>0</v>
      </c>
    </row>
    <row r="56" spans="3:9" ht="12.75">
      <c r="C56" s="231" t="s">
        <v>137</v>
      </c>
      <c r="D56" s="583" t="s">
        <v>10</v>
      </c>
      <c r="E56" s="267">
        <v>639244.4</v>
      </c>
      <c r="F56" s="267">
        <v>639244.4</v>
      </c>
      <c r="G56" s="267">
        <v>0</v>
      </c>
      <c r="H56" s="326">
        <v>0</v>
      </c>
      <c r="I56" s="322">
        <v>0</v>
      </c>
    </row>
    <row r="57" spans="3:9" ht="12.75">
      <c r="C57" s="231" t="s">
        <v>435</v>
      </c>
      <c r="D57" s="862" t="s">
        <v>37</v>
      </c>
      <c r="E57" s="267">
        <v>14937715</v>
      </c>
      <c r="F57" s="267">
        <v>14937715.18</v>
      </c>
      <c r="G57" s="267">
        <v>10252865.519999998</v>
      </c>
      <c r="H57" s="326">
        <v>1072139.03</v>
      </c>
      <c r="I57" s="322">
        <v>10252865.519999998</v>
      </c>
    </row>
    <row r="58" spans="3:9" ht="12.75" hidden="1">
      <c r="C58" s="231"/>
      <c r="D58" s="550" t="s">
        <v>8</v>
      </c>
      <c r="E58" s="267"/>
      <c r="F58" s="267"/>
      <c r="G58" s="267"/>
      <c r="H58" s="326"/>
      <c r="I58" s="322"/>
    </row>
    <row r="59" spans="3:9" ht="12.75" hidden="1">
      <c r="C59" s="232"/>
      <c r="D59" s="551" t="s">
        <v>11</v>
      </c>
      <c r="E59" s="268"/>
      <c r="F59" s="268"/>
      <c r="G59" s="268"/>
      <c r="H59" s="327"/>
      <c r="I59" s="323"/>
    </row>
    <row r="60" spans="2:10" ht="12.75">
      <c r="B60" s="150"/>
      <c r="C60" s="159"/>
      <c r="D60" s="160" t="s">
        <v>458</v>
      </c>
      <c r="E60" s="270">
        <v>1180320</v>
      </c>
      <c r="F60" s="270">
        <v>1180320</v>
      </c>
      <c r="G60" s="270">
        <v>609832</v>
      </c>
      <c r="H60" s="269">
        <v>63769.95</v>
      </c>
      <c r="I60" s="270">
        <v>609832</v>
      </c>
      <c r="J60" s="150"/>
    </row>
    <row r="61" spans="2:10" ht="12.75">
      <c r="B61" s="150"/>
      <c r="C61" s="147" t="s">
        <v>324</v>
      </c>
      <c r="D61" s="967" t="s">
        <v>6</v>
      </c>
      <c r="E61" s="892">
        <v>1180320</v>
      </c>
      <c r="F61" s="892">
        <v>1180320</v>
      </c>
      <c r="G61" s="892">
        <v>609832</v>
      </c>
      <c r="H61" s="893">
        <v>63769.95</v>
      </c>
      <c r="I61" s="894">
        <v>609832</v>
      </c>
      <c r="J61" s="150"/>
    </row>
    <row r="62" spans="3:9" s="150" customFormat="1" ht="12.75">
      <c r="C62" s="159"/>
      <c r="D62" s="160" t="s">
        <v>347</v>
      </c>
      <c r="E62" s="270">
        <v>49255000</v>
      </c>
      <c r="F62" s="270">
        <v>49255000</v>
      </c>
      <c r="G62" s="270">
        <v>7035682.210000003</v>
      </c>
      <c r="H62" s="269">
        <v>735719.15</v>
      </c>
      <c r="I62" s="270">
        <v>7035682.210000003</v>
      </c>
    </row>
    <row r="63" spans="3:9" s="150" customFormat="1" ht="12.75" hidden="1">
      <c r="C63" s="229"/>
      <c r="D63" s="230" t="s">
        <v>337</v>
      </c>
      <c r="E63" s="266"/>
      <c r="F63" s="266"/>
      <c r="G63" s="266"/>
      <c r="H63" s="325"/>
      <c r="I63" s="321"/>
    </row>
    <row r="64" spans="3:9" ht="12.75">
      <c r="C64" s="231" t="s">
        <v>111</v>
      </c>
      <c r="D64" s="583" t="s">
        <v>37</v>
      </c>
      <c r="E64" s="267">
        <v>7000000</v>
      </c>
      <c r="F64" s="267">
        <v>7000000</v>
      </c>
      <c r="G64" s="267"/>
      <c r="H64" s="326">
        <v>0</v>
      </c>
      <c r="I64" s="322">
        <v>0</v>
      </c>
    </row>
    <row r="65" spans="3:9" ht="12.75">
      <c r="C65" s="231" t="s">
        <v>418</v>
      </c>
      <c r="D65" s="583" t="s">
        <v>19</v>
      </c>
      <c r="E65" s="267">
        <v>8000000</v>
      </c>
      <c r="F65" s="267">
        <v>8000000</v>
      </c>
      <c r="G65" s="267">
        <v>3069466.690000003</v>
      </c>
      <c r="H65" s="326">
        <v>320973.2</v>
      </c>
      <c r="I65" s="322">
        <v>3069466.690000003</v>
      </c>
    </row>
    <row r="66" spans="3:9" ht="12.75">
      <c r="C66" s="231" t="s">
        <v>310</v>
      </c>
      <c r="D66" s="583" t="s">
        <v>3</v>
      </c>
      <c r="E66" s="267">
        <v>8000000</v>
      </c>
      <c r="F66" s="267">
        <v>8000000</v>
      </c>
      <c r="G66" s="267"/>
      <c r="H66" s="326">
        <v>0</v>
      </c>
      <c r="I66" s="322">
        <v>0</v>
      </c>
    </row>
    <row r="67" spans="3:9" ht="12.75">
      <c r="C67" s="231" t="s">
        <v>333</v>
      </c>
      <c r="D67" s="583" t="s">
        <v>93</v>
      </c>
      <c r="E67" s="267">
        <v>2000000</v>
      </c>
      <c r="F67" s="267">
        <v>2000000</v>
      </c>
      <c r="G67" s="267">
        <v>-3.2014213502407074E-10</v>
      </c>
      <c r="H67" s="326">
        <v>0</v>
      </c>
      <c r="I67" s="322">
        <v>-3.2014213502407074E-10</v>
      </c>
    </row>
    <row r="68" spans="3:9" ht="12.75">
      <c r="C68" s="579" t="s">
        <v>334</v>
      </c>
      <c r="D68" s="583" t="s">
        <v>12</v>
      </c>
      <c r="E68" s="267">
        <v>11500000</v>
      </c>
      <c r="F68" s="267">
        <v>11500000</v>
      </c>
      <c r="G68" s="267">
        <v>3525137.6500000027</v>
      </c>
      <c r="H68" s="326">
        <v>368622.57</v>
      </c>
      <c r="I68" s="322">
        <v>3525137.6500000027</v>
      </c>
    </row>
    <row r="69" spans="3:9" ht="12.75">
      <c r="C69" s="231" t="s">
        <v>136</v>
      </c>
      <c r="D69" s="583" t="s">
        <v>4</v>
      </c>
      <c r="E69" s="267">
        <v>3200000</v>
      </c>
      <c r="F69" s="267">
        <v>3200000</v>
      </c>
      <c r="G69" s="267"/>
      <c r="H69" s="326">
        <v>0</v>
      </c>
      <c r="I69" s="322">
        <v>0</v>
      </c>
    </row>
    <row r="70" spans="3:9" ht="12.75">
      <c r="C70" s="231" t="s">
        <v>335</v>
      </c>
      <c r="D70" s="587" t="s">
        <v>4</v>
      </c>
      <c r="E70" s="267">
        <v>4500000</v>
      </c>
      <c r="F70" s="267">
        <v>4500000</v>
      </c>
      <c r="G70" s="267">
        <v>-6.402842700481415E-10</v>
      </c>
      <c r="H70" s="326">
        <v>0</v>
      </c>
      <c r="I70" s="322">
        <v>-6.402842700481415E-10</v>
      </c>
    </row>
    <row r="71" spans="3:9" ht="12.75">
      <c r="C71" s="232" t="s">
        <v>336</v>
      </c>
      <c r="D71" s="588" t="s">
        <v>10</v>
      </c>
      <c r="E71" s="268">
        <v>5055000</v>
      </c>
      <c r="F71" s="268">
        <v>5055000</v>
      </c>
      <c r="G71" s="268">
        <v>441077.8699999987</v>
      </c>
      <c r="H71" s="326">
        <v>46123.38</v>
      </c>
      <c r="I71" s="323">
        <v>441077.8699999987</v>
      </c>
    </row>
    <row r="72" spans="3:9" s="150" customFormat="1" ht="12.75">
      <c r="C72" s="159"/>
      <c r="D72" s="160" t="s">
        <v>482</v>
      </c>
      <c r="E72" s="270">
        <v>9708299.7</v>
      </c>
      <c r="F72" s="270">
        <v>9708299.7</v>
      </c>
      <c r="G72" s="270">
        <v>6478159.199999993</v>
      </c>
      <c r="H72" s="269">
        <v>677419.14</v>
      </c>
      <c r="I72" s="270">
        <v>6478159.199999993</v>
      </c>
    </row>
    <row r="73" spans="3:9" ht="12.75" hidden="1">
      <c r="C73" s="229"/>
      <c r="D73" s="237" t="s">
        <v>1</v>
      </c>
      <c r="E73" s="266"/>
      <c r="F73" s="266"/>
      <c r="G73" s="266"/>
      <c r="H73" s="325">
        <v>0</v>
      </c>
      <c r="I73" s="321">
        <v>0</v>
      </c>
    </row>
    <row r="74" spans="3:9" ht="12.75" hidden="1">
      <c r="C74" s="231"/>
      <c r="D74" s="238" t="s">
        <v>15</v>
      </c>
      <c r="E74" s="267"/>
      <c r="F74" s="267"/>
      <c r="G74" s="267"/>
      <c r="H74" s="326">
        <v>0</v>
      </c>
      <c r="I74" s="322">
        <v>0</v>
      </c>
    </row>
    <row r="75" spans="3:9" ht="12.75">
      <c r="C75" s="890" t="s">
        <v>505</v>
      </c>
      <c r="D75" s="891" t="s">
        <v>13</v>
      </c>
      <c r="E75" s="892">
        <v>5787299.7</v>
      </c>
      <c r="F75" s="892">
        <v>5787299.7</v>
      </c>
      <c r="G75" s="892">
        <v>4051109.5799999963</v>
      </c>
      <c r="H75" s="893">
        <v>423623.3</v>
      </c>
      <c r="I75" s="894">
        <v>4051109.5799999963</v>
      </c>
    </row>
    <row r="76" spans="3:9" ht="12.75">
      <c r="C76" s="231" t="s">
        <v>486</v>
      </c>
      <c r="D76" s="238" t="s">
        <v>3</v>
      </c>
      <c r="E76" s="267">
        <v>3739000</v>
      </c>
      <c r="F76" s="267">
        <v>3739000</v>
      </c>
      <c r="G76" s="267">
        <v>2305716.4199999967</v>
      </c>
      <c r="H76" s="326">
        <v>241108.06</v>
      </c>
      <c r="I76" s="322">
        <v>2305716.4199999967</v>
      </c>
    </row>
    <row r="77" spans="3:9" ht="12.75">
      <c r="C77" s="232" t="s">
        <v>503</v>
      </c>
      <c r="D77" s="239" t="s">
        <v>3</v>
      </c>
      <c r="E77" s="268">
        <v>182000</v>
      </c>
      <c r="F77" s="268">
        <v>182000</v>
      </c>
      <c r="G77" s="268">
        <v>121333.20000000019</v>
      </c>
      <c r="H77" s="327">
        <v>12687.78</v>
      </c>
      <c r="I77" s="323">
        <v>121333.20000000019</v>
      </c>
    </row>
    <row r="78" spans="3:9" ht="12.75" hidden="1">
      <c r="C78" s="886"/>
      <c r="D78" s="684" t="s">
        <v>7</v>
      </c>
      <c r="E78" s="887"/>
      <c r="F78" s="887"/>
      <c r="G78" s="887"/>
      <c r="H78" s="888">
        <v>0</v>
      </c>
      <c r="I78" s="889">
        <v>0</v>
      </c>
    </row>
    <row r="79" spans="3:9" ht="12.75" hidden="1">
      <c r="C79" s="232"/>
      <c r="D79" s="551" t="s">
        <v>4</v>
      </c>
      <c r="E79" s="268"/>
      <c r="F79" s="268"/>
      <c r="G79" s="268"/>
      <c r="H79" s="326">
        <v>0</v>
      </c>
      <c r="I79" s="322">
        <v>0</v>
      </c>
    </row>
    <row r="80" spans="3:9" s="150" customFormat="1" ht="12.75">
      <c r="C80" s="159"/>
      <c r="D80" s="141" t="s">
        <v>314</v>
      </c>
      <c r="E80" s="270">
        <v>35908879.08</v>
      </c>
      <c r="F80" s="270">
        <v>35908879.08</v>
      </c>
      <c r="G80" s="270">
        <v>15781534.489999998</v>
      </c>
      <c r="H80" s="269">
        <v>1650270.27</v>
      </c>
      <c r="I80" s="270">
        <v>15781534.489999998</v>
      </c>
    </row>
    <row r="81" spans="3:9" s="150" customFormat="1" ht="12.75">
      <c r="C81" s="229" t="s">
        <v>331</v>
      </c>
      <c r="D81" s="589" t="s">
        <v>344</v>
      </c>
      <c r="E81" s="266">
        <v>16000000</v>
      </c>
      <c r="F81" s="266">
        <v>16000000</v>
      </c>
      <c r="G81" s="267">
        <v>5673265.579999998</v>
      </c>
      <c r="H81" s="325">
        <v>593251.66</v>
      </c>
      <c r="I81" s="321">
        <v>5673265.579999998</v>
      </c>
    </row>
    <row r="82" spans="3:9" ht="12.75">
      <c r="C82" s="231" t="s">
        <v>311</v>
      </c>
      <c r="D82" s="590" t="s">
        <v>345</v>
      </c>
      <c r="E82" s="267">
        <v>2200000</v>
      </c>
      <c r="F82" s="267">
        <v>2200000</v>
      </c>
      <c r="G82" s="267">
        <v>0</v>
      </c>
      <c r="H82" s="326">
        <v>0</v>
      </c>
      <c r="I82" s="322">
        <v>0</v>
      </c>
    </row>
    <row r="83" spans="3:9" ht="12.75">
      <c r="C83" s="231" t="s">
        <v>125</v>
      </c>
      <c r="D83" s="590" t="s">
        <v>343</v>
      </c>
      <c r="E83" s="267">
        <v>5208879.08</v>
      </c>
      <c r="F83" s="267">
        <v>5208879.08</v>
      </c>
      <c r="G83" s="267">
        <v>2272942.6300000018</v>
      </c>
      <c r="H83" s="893">
        <v>237680.92</v>
      </c>
      <c r="I83" s="322">
        <v>2272942.6300000018</v>
      </c>
    </row>
    <row r="84" spans="3:9" ht="12.75">
      <c r="C84" s="231" t="s">
        <v>475</v>
      </c>
      <c r="D84" s="590" t="s">
        <v>477</v>
      </c>
      <c r="E84" s="267">
        <v>10000000</v>
      </c>
      <c r="F84" s="267">
        <v>10000000</v>
      </c>
      <c r="G84" s="267">
        <v>6864656.58</v>
      </c>
      <c r="H84" s="893">
        <v>717835.05</v>
      </c>
      <c r="I84" s="322">
        <v>6864656.58</v>
      </c>
    </row>
    <row r="85" spans="3:9" ht="13.5" thickBot="1">
      <c r="C85" s="231" t="s">
        <v>502</v>
      </c>
      <c r="D85" s="590" t="s">
        <v>354</v>
      </c>
      <c r="E85" s="267">
        <v>2500000</v>
      </c>
      <c r="F85" s="267">
        <v>2500000</v>
      </c>
      <c r="G85" s="267">
        <v>970669.6999999995</v>
      </c>
      <c r="H85" s="893">
        <v>101502.64</v>
      </c>
      <c r="I85" s="322">
        <v>970669.6999999995</v>
      </c>
    </row>
    <row r="86" spans="3:9" s="150" customFormat="1" ht="15" customHeight="1" thickBot="1">
      <c r="C86" s="161" t="s">
        <v>245</v>
      </c>
      <c r="D86" s="161"/>
      <c r="E86" s="272">
        <v>214133870.38</v>
      </c>
      <c r="F86" s="272">
        <v>208375540.49</v>
      </c>
      <c r="G86" s="272">
        <v>51771690.22999999</v>
      </c>
      <c r="H86" s="256">
        <v>5413749.91</v>
      </c>
      <c r="I86" s="272">
        <v>51771690.22999999</v>
      </c>
    </row>
    <row r="87" spans="4:8" ht="13.5" thickBot="1">
      <c r="D87" s="2"/>
      <c r="E87" s="234"/>
      <c r="F87" s="25"/>
      <c r="G87" s="234"/>
      <c r="H87" s="25"/>
    </row>
    <row r="88" spans="3:9" ht="13.5" thickBot="1">
      <c r="C88" s="1122" t="s">
        <v>299</v>
      </c>
      <c r="D88" s="1123"/>
      <c r="E88" s="1123"/>
      <c r="F88" s="1123"/>
      <c r="G88" s="1124"/>
      <c r="H88" s="256">
        <v>15290054.949999988</v>
      </c>
      <c r="I88" s="272">
        <v>146218795.33999997</v>
      </c>
    </row>
    <row r="90" spans="3:9" ht="12.75">
      <c r="C90" s="1"/>
      <c r="F90" s="25"/>
      <c r="H90" s="25"/>
      <c r="I90" s="25"/>
    </row>
    <row r="91" spans="3:6" ht="12.75">
      <c r="C91" s="1"/>
      <c r="F91" s="25"/>
    </row>
    <row r="92" spans="3:6" ht="12.75">
      <c r="C92" s="1"/>
      <c r="F92" s="25"/>
    </row>
    <row r="93" spans="3:6" ht="12.75">
      <c r="C93" s="1"/>
      <c r="F93" s="25"/>
    </row>
    <row r="94" spans="3:6" ht="12.75">
      <c r="C94" s="1"/>
      <c r="F94" s="25"/>
    </row>
    <row r="95" spans="3:6" ht="12.75">
      <c r="C95" s="1"/>
      <c r="F95" s="25"/>
    </row>
    <row r="96" spans="3:6" ht="12.75">
      <c r="C96" s="1"/>
      <c r="F96" s="25"/>
    </row>
    <row r="97" spans="3:6" ht="12.75">
      <c r="C97" s="1"/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  <row r="123" ht="12.75">
      <c r="F123" s="25"/>
    </row>
    <row r="124" ht="12.75">
      <c r="F124" s="25"/>
    </row>
    <row r="125" ht="12.75">
      <c r="F125" s="25"/>
    </row>
    <row r="126" ht="12.75">
      <c r="F126" s="25"/>
    </row>
    <row r="127" ht="12.75">
      <c r="F127" s="25"/>
    </row>
    <row r="128" ht="12.75">
      <c r="F128" s="25"/>
    </row>
    <row r="129" ht="12.75">
      <c r="F129" s="25"/>
    </row>
    <row r="130" ht="12.75">
      <c r="F130" s="25"/>
    </row>
    <row r="131" ht="12.75">
      <c r="F131" s="25"/>
    </row>
    <row r="132" ht="12.75">
      <c r="F132" s="25"/>
    </row>
    <row r="133" ht="12.75">
      <c r="F133" s="25"/>
    </row>
    <row r="134" ht="12.75">
      <c r="F134" s="25"/>
    </row>
    <row r="135" ht="12.75">
      <c r="F135" s="25"/>
    </row>
    <row r="136" ht="12.75">
      <c r="F136" s="25"/>
    </row>
    <row r="137" ht="12.75">
      <c r="F137" s="25"/>
    </row>
    <row r="139" ht="12.75">
      <c r="F139" s="25"/>
    </row>
    <row r="140" ht="12.75">
      <c r="F140" s="25"/>
    </row>
    <row r="141" ht="12.75">
      <c r="F141" s="25"/>
    </row>
    <row r="142" ht="12.75">
      <c r="F142" s="25"/>
    </row>
    <row r="143" ht="12.75">
      <c r="F143" s="25"/>
    </row>
    <row r="144" ht="12.75">
      <c r="F144" s="25"/>
    </row>
    <row r="145" ht="12.75">
      <c r="F145" s="25"/>
    </row>
    <row r="146" ht="12.75">
      <c r="F146" s="25"/>
    </row>
    <row r="147" ht="12.75">
      <c r="F147" s="25"/>
    </row>
    <row r="148" ht="12.75">
      <c r="F148" s="25"/>
    </row>
    <row r="149" ht="12.75">
      <c r="F149" s="25"/>
    </row>
    <row r="150" ht="12.75">
      <c r="F150" s="25"/>
    </row>
    <row r="151" ht="12.75">
      <c r="F151" s="25"/>
    </row>
    <row r="152" ht="12.75">
      <c r="F152" s="25"/>
    </row>
    <row r="153" ht="12.75">
      <c r="F153" s="25"/>
    </row>
    <row r="154" ht="12.75">
      <c r="F154" s="25"/>
    </row>
    <row r="155" ht="12.75">
      <c r="F155" s="25"/>
    </row>
    <row r="156" ht="12.75">
      <c r="F156" s="25"/>
    </row>
    <row r="157" ht="12.75">
      <c r="F157" s="25"/>
    </row>
    <row r="158" ht="12.75">
      <c r="F158" s="25"/>
    </row>
    <row r="159" ht="12.75">
      <c r="F159" s="25"/>
    </row>
    <row r="160" ht="12.75">
      <c r="F160" s="25"/>
    </row>
    <row r="161" ht="12.75">
      <c r="F161" s="25"/>
    </row>
    <row r="162" ht="12.75">
      <c r="F162" s="25"/>
    </row>
    <row r="163" ht="12.75">
      <c r="F163" s="25"/>
    </row>
    <row r="164" ht="12.75">
      <c r="F164" s="25"/>
    </row>
    <row r="165" ht="12.75">
      <c r="F165" s="25"/>
    </row>
    <row r="166" ht="12.75">
      <c r="F166" s="25"/>
    </row>
    <row r="167" ht="12.75">
      <c r="F167" s="25"/>
    </row>
    <row r="168" ht="12.75">
      <c r="F168" s="25"/>
    </row>
    <row r="169" ht="12.75">
      <c r="F169" s="25"/>
    </row>
    <row r="170" ht="12.75">
      <c r="F170" s="25"/>
    </row>
    <row r="171" ht="12.75">
      <c r="F171" s="25"/>
    </row>
    <row r="172" ht="12.75">
      <c r="F172" s="25"/>
    </row>
    <row r="173" ht="12.75">
      <c r="F173" s="25"/>
    </row>
    <row r="174" ht="12.75">
      <c r="F174" s="25"/>
    </row>
    <row r="175" ht="12.75">
      <c r="F175" s="25"/>
    </row>
    <row r="176" ht="12.75">
      <c r="F176" s="25"/>
    </row>
    <row r="177" ht="12.75">
      <c r="F177" s="25"/>
    </row>
    <row r="178" ht="12.75">
      <c r="F178" s="25"/>
    </row>
    <row r="179" ht="12.75">
      <c r="F179" s="25"/>
    </row>
    <row r="180" ht="12.75">
      <c r="F180" s="25"/>
    </row>
    <row r="181" ht="12.75">
      <c r="F181" s="25"/>
    </row>
    <row r="182" ht="12.75">
      <c r="F182" s="25"/>
    </row>
  </sheetData>
  <sheetProtection/>
  <mergeCells count="7">
    <mergeCell ref="I8:I9"/>
    <mergeCell ref="F8:F9"/>
    <mergeCell ref="E8:E9"/>
    <mergeCell ref="C88:G88"/>
    <mergeCell ref="C8:C9"/>
    <mergeCell ref="D8:D9"/>
    <mergeCell ref="H8:H9"/>
  </mergeCells>
  <printOptions horizontalCentered="1"/>
  <pageMargins left="0" right="0" top="0" bottom="0" header="0" footer="0.3937007874015748"/>
  <pageSetup firstPageNumber="11" useFirstPageNumber="1" fitToHeight="1" fitToWidth="1" horizontalDpi="600" verticalDpi="600" orientation="portrait" paperSize="9" scale="70" r:id="rId2"/>
  <headerFooter alignWithMargins="0">
    <oddFooter>&amp;CPágina Nº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2015-10-22T12:46:25Z</cp:lastPrinted>
  <dcterms:created xsi:type="dcterms:W3CDTF">2007-11-01T13:41:39Z</dcterms:created>
  <dcterms:modified xsi:type="dcterms:W3CDTF">2015-11-19T12:04:27Z</dcterms:modified>
  <cp:category/>
  <cp:version/>
  <cp:contentType/>
  <cp:contentStatus/>
</cp:coreProperties>
</file>